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503\2017\"/>
    </mc:Choice>
  </mc:AlternateContent>
  <bookViews>
    <workbookView xWindow="240" yWindow="90" windowWidth="9135" windowHeight="3135" tabRatio="736" activeTab="5"/>
  </bookViews>
  <sheets>
    <sheet name="G-1" sheetId="4678" r:id="rId1"/>
    <sheet name="G-2" sheetId="4684" r:id="rId2"/>
    <sheet name="G-3" sheetId="4686" r:id="rId3"/>
    <sheet name="G-Totales" sheetId="4681" r:id="rId4"/>
    <sheet name="G-6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4">'G-6'!$A$1:$U$58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4" i="4678" l="1"/>
  <c r="T12" i="4684" l="1"/>
  <c r="AF18" i="4688" s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J32" i="4689" s="1"/>
  <c r="I31" i="4689"/>
  <c r="I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3" i="4688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0" i="4689" l="1"/>
  <c r="G20" i="4688" s="1"/>
  <c r="J22" i="4689"/>
  <c r="P20" i="4688" s="1"/>
  <c r="J26" i="4689"/>
  <c r="J34" i="4689"/>
  <c r="AF25" i="4688" s="1"/>
  <c r="J31" i="4689"/>
  <c r="N20" i="4690"/>
  <c r="N19" i="4690"/>
  <c r="J36" i="4689"/>
  <c r="AO25" i="4688" s="1"/>
  <c r="J33" i="4689"/>
  <c r="Z25" i="4688" s="1"/>
  <c r="J30" i="4689"/>
  <c r="J25" i="4688" s="1"/>
  <c r="J28" i="4689"/>
  <c r="D25" i="4688" s="1"/>
  <c r="J25" i="4689"/>
  <c r="AF20" i="4688" s="1"/>
  <c r="J23" i="4689"/>
  <c r="U20" i="4688" s="1"/>
  <c r="J14" i="4689"/>
  <c r="U15" i="4688" s="1"/>
  <c r="U21" i="4690"/>
  <c r="U20" i="4690"/>
  <c r="U19" i="4690"/>
  <c r="U18" i="4690"/>
  <c r="U17" i="4690"/>
  <c r="U16" i="4690"/>
  <c r="U15" i="4690"/>
  <c r="U14" i="4690"/>
  <c r="U13" i="4690"/>
  <c r="N22" i="4690"/>
  <c r="N21" i="4690"/>
  <c r="N17" i="4690"/>
  <c r="N18" i="4690"/>
  <c r="N16" i="4690"/>
  <c r="N15" i="4690"/>
  <c r="N14" i="4690"/>
  <c r="N12" i="4690"/>
  <c r="N11" i="4690"/>
  <c r="G19" i="4690"/>
  <c r="G18" i="4690"/>
  <c r="G17" i="4690"/>
  <c r="G16" i="4690"/>
  <c r="G15" i="4690"/>
  <c r="G14" i="4690"/>
  <c r="G13" i="4690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N13" i="4690"/>
  <c r="N10" i="4690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U25" i="4688"/>
  <c r="P25" i="4688"/>
  <c r="J29" i="4689"/>
  <c r="AK20" i="4688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A33" i="4688"/>
  <c r="BP22" i="4688" s="1"/>
  <c r="N23" i="4690"/>
  <c r="S33" i="4688"/>
  <c r="BH22" i="4688" s="1"/>
  <c r="R33" i="4688"/>
  <c r="BG22" i="4688" s="1"/>
  <c r="U23" i="4690"/>
  <c r="G23" i="4690"/>
  <c r="AL33" i="4688"/>
  <c r="BZ22" i="4688" s="1"/>
  <c r="AO33" i="4688"/>
  <c r="CC22" i="4688" s="1"/>
  <c r="AJ33" i="4688"/>
  <c r="BX22" i="4688" s="1"/>
  <c r="U23" i="4684"/>
  <c r="Z33" i="4688"/>
  <c r="BO22" i="4688" s="1"/>
  <c r="AI33" i="4688"/>
  <c r="BW22" i="4688" s="1"/>
  <c r="U23" i="4678"/>
  <c r="W33" i="4688"/>
  <c r="BL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P21" i="4688"/>
  <c r="U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<sst xmlns="http://schemas.openxmlformats.org/spreadsheetml/2006/main" count="753" uniqueCount="155">
  <si>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</si>
  <si>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</si>
  <si>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</si>
  <si>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</si>
  <si>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</si>
  <si>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</si>
  <si>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</si>
  <si>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</si>
  <si>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</si>
  <si>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</si>
  <si>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</si>
  <si>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</si>
  <si>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</si>
  <si>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</si>
  <si>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</si>
  <si>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</si>
  <si>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</si>
  <si>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</si>
  <si>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</si>
  <si>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</si>
  <si>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</si>
  <si>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</si>
  <si>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</si>
  <si>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</si>
  <si>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</si>
  <si>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</si>
  <si>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</si>
  <si>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</si>
  <si>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</si>
  <si>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</si>
  <si>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</si>
  <si>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</si>
  <si>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</si>
  <si>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</si>
  <si>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</si>
  <si>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</si>
  <si>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</si>
  <si>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</si>
  <si>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</si>
  <si>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</si>
  <si>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</si>
  <si>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</si>
  <si>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</si>
  <si>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</si>
  <si>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</si>
  <si>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</si>
  <si>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</si>
  <si>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</si>
  <si>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</si>
  <si>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</si>
  <si>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</si>
  <si>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</si>
  <si>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</si>
  <si>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</si>
  <si>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</si>
  <si>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</si>
  <si>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</si>
  <si>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</si>
  <si>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</si>
  <si>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</si>
  <si>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</si>
  <si>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</si>
  <si>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</si>
  <si>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</si>
  <si>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</si>
  <si>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</si>
  <si>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</si>
  <si>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</si>
  <si>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</si>
  <si>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</si>
  <si>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</si>
  <si>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</si>
  <si>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</si>
  <si>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</si>
  <si>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</si>
  <si>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</si>
  <si>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</si>
  <si>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</si>
  <si>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</si>
  <si>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</si>
  <si>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</si>
  <si>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</si>
  <si>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</si>
  <si>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</si>
  <si>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</si>
  <si>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</si>
  <si>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</si>
  <si>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</si>
  <si>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</si>
  <si>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</si>
  <si>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</si>
  <si>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</si>
  <si>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</si>
  <si>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</si>
  <si>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</si>
  <si>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</si>
  <si>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</si>
  <si>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</si>
  <si>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</si>
  <si>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</si>
  <si>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</si>
  <si>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</si>
  <si>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</si>
  <si>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</si>
  <si>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</si>
  <si>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</si>
  <si>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</si>
  <si>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</si>
  <si>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</si>
  <si>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</si>
  <si>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</si>
  <si>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</si>
  <si>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</si>
  <si>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</si>
  <si>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</si>
  <si>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</si>
  <si>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</si>
  <si>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</si>
  <si>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</si>
  <si>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</si>
  <si>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</si>
  <si>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</si>
  <si>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</si>
  <si>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</si>
  <si>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</si>
  <si>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</si>
  <si>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</si>
  <si>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</si>
  <si>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</si>
  <si>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</si>
  <si>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</si>
  <si>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</si>
  <si>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</si>
  <si>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</si>
  <si>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</si>
  <si>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</si>
  <si>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</si>
  <si>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</si>
  <si>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</si>
  <si>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</si>
  <si>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</si>
  <si>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</si>
  <si>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</si>
  <si>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</si>
  <si>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</si>
  <si>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</si>
  <si>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</si>
  <si>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</si>
  <si>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 (S-OCC)</t>
  </si>
  <si>
    <t>CALLE 30 X CARRERA 4</t>
  </si>
  <si>
    <t>GEOVANNIS GONZALEZ</t>
  </si>
  <si>
    <t>JULIO VASQUEZ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</si>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</sst>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0" fillId="3" borderId="0" xfId="0" applyFill="1"/>
    <xf numFmtId="0" fontId="2" fillId="3" borderId="0" xfId="0" applyFont="1" applyFill="1" applyProtection="1"/>
    <xf numFmtId="0" fontId="8" fillId="3" borderId="0" xfId="0" applyFont="1" applyFill="1" applyAlignment="1" applyProtection="1">
      <alignment vertical="center"/>
    </xf>
    <xf numFmtId="0" fontId="8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horizontal="center" vertical="center"/>
    </xf>
    <xf numFmtId="0" fontId="6" fillId="3" borderId="0" xfId="0" quotePrefix="1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</xf>
    <xf numFmtId="20" fontId="7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/>
    </xf>
    <xf numFmtId="20" fontId="7" fillId="3" borderId="3" xfId="0" applyNumberFormat="1" applyFont="1" applyFill="1" applyBorder="1" applyAlignment="1" applyProtection="1">
      <alignment horizontal="center" vertical="center" wrapText="1"/>
    </xf>
    <xf numFmtId="1" fontId="2" fillId="3" borderId="4" xfId="0" applyNumberFormat="1" applyFont="1" applyFill="1" applyBorder="1" applyAlignment="1" applyProtection="1">
      <alignment horizontal="center" vertical="center"/>
    </xf>
    <xf numFmtId="1" fontId="2" fillId="3" borderId="5" xfId="0" applyNumberFormat="1" applyFont="1" applyFill="1" applyBorder="1" applyAlignment="1" applyProtection="1">
      <alignment horizontal="center" vertical="center"/>
    </xf>
    <xf numFmtId="1" fontId="2" fillId="3" borderId="0" xfId="0" applyNumberFormat="1" applyFont="1" applyFill="1" applyProtection="1"/>
    <xf numFmtId="0" fontId="2" fillId="3" borderId="3" xfId="0" applyFont="1" applyFill="1" applyBorder="1" applyAlignment="1" applyProtection="1">
      <alignment horizontal="center" vertical="center"/>
    </xf>
    <xf numFmtId="20" fontId="7" fillId="3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1" fontId="2" fillId="3" borderId="2" xfId="0" applyNumberFormat="1" applyFont="1" applyFill="1" applyBorder="1" applyAlignment="1" applyProtection="1">
      <alignment horizontal="center" vertical="center"/>
    </xf>
    <xf numFmtId="20" fontId="7" fillId="3" borderId="8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11" xfId="0" applyNumberFormat="1" applyFont="1" applyFill="1" applyBorder="1" applyAlignment="1" applyProtection="1">
      <alignment horizontal="center" vertical="center"/>
    </xf>
    <xf numFmtId="1" fontId="4" fillId="3" borderId="1" xfId="0" applyNumberFormat="1" applyFont="1" applyFill="1" applyBorder="1" applyAlignment="1" applyProtection="1">
      <alignment horizontal="center" vertical="center"/>
    </xf>
    <xf numFmtId="1" fontId="4" fillId="3" borderId="3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/>
    </xf>
    <xf numFmtId="0" fontId="6" fillId="3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4" fillId="3" borderId="0" xfId="0" applyFont="1" applyFill="1" applyBorder="1" applyAlignment="1" applyProtection="1">
      <alignment horizontal="left" vertical="center"/>
    </xf>
    <xf numFmtId="0" fontId="12" fillId="3" borderId="0" xfId="0" applyFont="1" applyFill="1" applyBorder="1" applyAlignment="1" applyProtection="1">
      <alignment vertical="center"/>
    </xf>
    <xf numFmtId="0" fontId="12" fillId="3" borderId="0" xfId="0" applyNumberFormat="1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vertical="center"/>
    </xf>
    <xf numFmtId="49" fontId="7" fillId="3" borderId="9" xfId="0" applyNumberFormat="1" applyFont="1" applyFill="1" applyBorder="1" applyAlignment="1" applyProtection="1">
      <alignment horizontal="left" vertical="center"/>
    </xf>
    <xf numFmtId="0" fontId="8" fillId="3" borderId="9" xfId="0" applyFont="1" applyFill="1" applyBorder="1" applyAlignment="1" applyProtection="1">
      <alignment vertical="center"/>
    </xf>
    <xf numFmtId="0" fontId="7" fillId="3" borderId="9" xfId="0" applyFont="1" applyFill="1" applyBorder="1" applyAlignment="1" applyProtection="1">
      <alignment vertical="center"/>
    </xf>
    <xf numFmtId="49" fontId="6" fillId="3" borderId="9" xfId="0" applyNumberFormat="1" applyFont="1" applyFill="1" applyBorder="1" applyAlignment="1" applyProtection="1">
      <alignment vertical="center"/>
    </xf>
    <xf numFmtId="49" fontId="14" fillId="3" borderId="9" xfId="0" applyNumberFormat="1" applyFont="1" applyFill="1" applyBorder="1" applyAlignment="1" applyProtection="1">
      <alignment vertical="center"/>
    </xf>
    <xf numFmtId="49" fontId="6" fillId="3" borderId="0" xfId="0" applyNumberFormat="1" applyFont="1" applyFill="1" applyAlignment="1" applyProtection="1">
      <alignment vertical="center"/>
    </xf>
    <xf numFmtId="49" fontId="14" fillId="3" borderId="0" xfId="0" applyNumberFormat="1" applyFont="1" applyFill="1" applyAlignment="1" applyProtection="1">
      <alignment vertical="center"/>
    </xf>
    <xf numFmtId="0" fontId="8" fillId="3" borderId="10" xfId="0" applyFont="1" applyFill="1" applyBorder="1" applyAlignment="1" applyProtection="1">
      <alignment vertical="center"/>
    </xf>
    <xf numFmtId="0" fontId="7" fillId="3" borderId="10" xfId="0" applyFont="1" applyFill="1" applyBorder="1" applyAlignment="1" applyProtection="1">
      <alignment vertical="center"/>
    </xf>
    <xf numFmtId="49" fontId="6" fillId="3" borderId="10" xfId="0" applyNumberFormat="1" applyFont="1" applyFill="1" applyBorder="1" applyAlignment="1" applyProtection="1">
      <alignment vertical="center"/>
    </xf>
    <xf numFmtId="49" fontId="14" fillId="3" borderId="10" xfId="0" applyNumberFormat="1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Continuous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 applyProtection="1">
      <alignment horizontal="right" vertical="center"/>
    </xf>
    <xf numFmtId="0" fontId="6" fillId="3" borderId="12" xfId="0" applyFont="1" applyFill="1" applyBorder="1" applyAlignment="1" applyProtection="1">
      <alignment horizontal="right" vertical="center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49" fontId="12" fillId="3" borderId="0" xfId="0" applyNumberFormat="1" applyFont="1" applyFill="1" applyBorder="1" applyAlignment="1" applyProtection="1">
      <alignment horizontal="left" vertical="center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right" vertical="center"/>
    </xf>
    <xf numFmtId="0" fontId="6" fillId="3" borderId="17" xfId="0" applyFont="1" applyFill="1" applyBorder="1" applyAlignment="1" applyProtection="1">
      <alignment horizontal="right" vertical="center"/>
    </xf>
    <xf numFmtId="0" fontId="6" fillId="3" borderId="18" xfId="0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right" vertical="center"/>
    </xf>
    <xf numFmtId="0" fontId="7" fillId="3" borderId="0" xfId="0" applyFont="1" applyFill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right" vertical="center"/>
    </xf>
    <xf numFmtId="0" fontId="1" fillId="3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526.5</c:v>
                </c:pt>
                <c:pt idx="1">
                  <c:v>470.5</c:v>
                </c:pt>
                <c:pt idx="2">
                  <c:v>530.5</c:v>
                </c:pt>
                <c:pt idx="3">
                  <c:v>512</c:v>
                </c:pt>
                <c:pt idx="4">
                  <c:v>546.5</c:v>
                </c:pt>
                <c:pt idx="5">
                  <c:v>437</c:v>
                </c:pt>
                <c:pt idx="6">
                  <c:v>450.5</c:v>
                </c:pt>
                <c:pt idx="7">
                  <c:v>481.5</c:v>
                </c:pt>
                <c:pt idx="8">
                  <c:v>519</c:v>
                </c:pt>
                <c:pt idx="9">
                  <c:v>494.5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5216"/>
        <c:axId val="172330320"/>
      </c:barChart>
      <c:catAx>
        <c:axId val="17223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3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3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1359.5</c:v>
                </c:pt>
                <c:pt idx="1">
                  <c:v>1422.5</c:v>
                </c:pt>
                <c:pt idx="2">
                  <c:v>1276</c:v>
                </c:pt>
                <c:pt idx="3">
                  <c:v>1226.5</c:v>
                </c:pt>
                <c:pt idx="4">
                  <c:v>1256</c:v>
                </c:pt>
                <c:pt idx="5">
                  <c:v>1124</c:v>
                </c:pt>
                <c:pt idx="6">
                  <c:v>1146.5</c:v>
                </c:pt>
                <c:pt idx="7">
                  <c:v>1174.5</c:v>
                </c:pt>
                <c:pt idx="8">
                  <c:v>1164</c:v>
                </c:pt>
                <c:pt idx="9">
                  <c:v>1054.5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33704"/>
        <c:axId val="173334096"/>
      </c:barChart>
      <c:catAx>
        <c:axId val="17333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3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3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3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1130.5</c:v>
                </c:pt>
                <c:pt idx="1">
                  <c:v>1152.5</c:v>
                </c:pt>
                <c:pt idx="2">
                  <c:v>1155.5</c:v>
                </c:pt>
                <c:pt idx="3">
                  <c:v>1211.5</c:v>
                </c:pt>
                <c:pt idx="4">
                  <c:v>1373.5</c:v>
                </c:pt>
                <c:pt idx="5">
                  <c:v>1465</c:v>
                </c:pt>
                <c:pt idx="6">
                  <c:v>1502</c:v>
                </c:pt>
                <c:pt idx="7">
                  <c:v>1475</c:v>
                </c:pt>
                <c:pt idx="8">
                  <c:v>1457</c:v>
                </c:pt>
                <c:pt idx="9">
                  <c:v>1246.5</c:v>
                </c:pt>
                <c:pt idx="10">
                  <c:v>1232.5</c:v>
                </c:pt>
                <c:pt idx="11">
                  <c:v>1199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34880"/>
        <c:axId val="173335272"/>
      </c:barChart>
      <c:catAx>
        <c:axId val="17333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3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3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3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976.5</c:v>
                </c:pt>
                <c:pt idx="1">
                  <c:v>991</c:v>
                </c:pt>
                <c:pt idx="2">
                  <c:v>915</c:v>
                </c:pt>
                <c:pt idx="3">
                  <c:v>1002</c:v>
                </c:pt>
                <c:pt idx="4">
                  <c:v>1061</c:v>
                </c:pt>
                <c:pt idx="5">
                  <c:v>1072</c:v>
                </c:pt>
                <c:pt idx="6">
                  <c:v>1108.5</c:v>
                </c:pt>
                <c:pt idx="7">
                  <c:v>1099</c:v>
                </c:pt>
                <c:pt idx="8">
                  <c:v>1021</c:v>
                </c:pt>
                <c:pt idx="9">
                  <c:v>1030.5</c:v>
                </c:pt>
                <c:pt idx="10">
                  <c:v>1039</c:v>
                </c:pt>
                <c:pt idx="11">
                  <c:v>1037.5</c:v>
                </c:pt>
                <c:pt idx="12">
                  <c:v>994.5</c:v>
                </c:pt>
                <c:pt idx="13">
                  <c:v>1078.5</c:v>
                </c:pt>
                <c:pt idx="14">
                  <c:v>1057</c:v>
                </c:pt>
                <c:pt idx="15">
                  <c:v>1153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11520"/>
        <c:axId val="174111912"/>
      </c:barChart>
      <c:catAx>
        <c:axId val="17411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11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74.5</c:v>
                </c:pt>
                <c:pt idx="1">
                  <c:v>83</c:v>
                </c:pt>
                <c:pt idx="2">
                  <c:v>72.5</c:v>
                </c:pt>
                <c:pt idx="3">
                  <c:v>76</c:v>
                </c:pt>
                <c:pt idx="4">
                  <c:v>67</c:v>
                </c:pt>
                <c:pt idx="5">
                  <c:v>69</c:v>
                </c:pt>
                <c:pt idx="6">
                  <c:v>69</c:v>
                </c:pt>
                <c:pt idx="7">
                  <c:v>81</c:v>
                </c:pt>
                <c:pt idx="8">
                  <c:v>75.5</c:v>
                </c:pt>
                <c:pt idx="9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12696"/>
        <c:axId val="174113088"/>
      </c:barChart>
      <c:catAx>
        <c:axId val="17411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1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2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47.5</c:v>
                </c:pt>
                <c:pt idx="1">
                  <c:v>42.5</c:v>
                </c:pt>
                <c:pt idx="2">
                  <c:v>44.5</c:v>
                </c:pt>
                <c:pt idx="3">
                  <c:v>54</c:v>
                </c:pt>
                <c:pt idx="4">
                  <c:v>49.5</c:v>
                </c:pt>
                <c:pt idx="5">
                  <c:v>65</c:v>
                </c:pt>
                <c:pt idx="6">
                  <c:v>39.5</c:v>
                </c:pt>
                <c:pt idx="7">
                  <c:v>66.5</c:v>
                </c:pt>
                <c:pt idx="8">
                  <c:v>103</c:v>
                </c:pt>
                <c:pt idx="9">
                  <c:v>60</c:v>
                </c:pt>
                <c:pt idx="10">
                  <c:v>59.5</c:v>
                </c:pt>
                <c:pt idx="11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13872"/>
        <c:axId val="174114264"/>
      </c:barChart>
      <c:catAx>
        <c:axId val="17411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4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14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395</c:v>
                </c:pt>
                <c:pt idx="1">
                  <c:v>446</c:v>
                </c:pt>
                <c:pt idx="2">
                  <c:v>352.5</c:v>
                </c:pt>
                <c:pt idx="3">
                  <c:v>404.5</c:v>
                </c:pt>
                <c:pt idx="4">
                  <c:v>422.5</c:v>
                </c:pt>
                <c:pt idx="5">
                  <c:v>428.5</c:v>
                </c:pt>
                <c:pt idx="6">
                  <c:v>435</c:v>
                </c:pt>
                <c:pt idx="7">
                  <c:v>421</c:v>
                </c:pt>
                <c:pt idx="8">
                  <c:v>363</c:v>
                </c:pt>
                <c:pt idx="9">
                  <c:v>386</c:v>
                </c:pt>
                <c:pt idx="10">
                  <c:v>371</c:v>
                </c:pt>
                <c:pt idx="11">
                  <c:v>421</c:v>
                </c:pt>
                <c:pt idx="12">
                  <c:v>378.5</c:v>
                </c:pt>
                <c:pt idx="13">
                  <c:v>447</c:v>
                </c:pt>
                <c:pt idx="14">
                  <c:v>444.5</c:v>
                </c:pt>
                <c:pt idx="15">
                  <c:v>500.5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15048"/>
        <c:axId val="174337992"/>
      </c:barChart>
      <c:catAx>
        <c:axId val="174115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3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3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15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2039.5</c:v>
                </c:pt>
                <c:pt idx="4">
                  <c:v>2059.5</c:v>
                </c:pt>
                <c:pt idx="5">
                  <c:v>2026</c:v>
                </c:pt>
                <c:pt idx="6">
                  <c:v>1946</c:v>
                </c:pt>
                <c:pt idx="7">
                  <c:v>1915.5</c:v>
                </c:pt>
                <c:pt idx="8">
                  <c:v>1888</c:v>
                </c:pt>
                <c:pt idx="9">
                  <c:v>1945.5</c:v>
                </c:pt>
                <c:pt idx="13">
                  <c:v>1969</c:v>
                </c:pt>
                <c:pt idx="14">
                  <c:v>2010.5</c:v>
                </c:pt>
                <c:pt idx="15">
                  <c:v>2083.5</c:v>
                </c:pt>
                <c:pt idx="16">
                  <c:v>2186</c:v>
                </c:pt>
                <c:pt idx="17">
                  <c:v>2266.5</c:v>
                </c:pt>
                <c:pt idx="18">
                  <c:v>2277</c:v>
                </c:pt>
                <c:pt idx="19">
                  <c:v>2292.5</c:v>
                </c:pt>
                <c:pt idx="20">
                  <c:v>2283.5</c:v>
                </c:pt>
                <c:pt idx="21">
                  <c:v>2208</c:v>
                </c:pt>
                <c:pt idx="22">
                  <c:v>2136.5</c:v>
                </c:pt>
                <c:pt idx="23">
                  <c:v>2099</c:v>
                </c:pt>
                <c:pt idx="24">
                  <c:v>2042</c:v>
                </c:pt>
                <c:pt idx="25">
                  <c:v>2071.5</c:v>
                </c:pt>
                <c:pt idx="29">
                  <c:v>2137.5</c:v>
                </c:pt>
                <c:pt idx="30">
                  <c:v>2289</c:v>
                </c:pt>
                <c:pt idx="31">
                  <c:v>2572.5</c:v>
                </c:pt>
                <c:pt idx="32">
                  <c:v>2875</c:v>
                </c:pt>
                <c:pt idx="33">
                  <c:v>3026</c:v>
                </c:pt>
                <c:pt idx="34">
                  <c:v>3024</c:v>
                </c:pt>
                <c:pt idx="35">
                  <c:v>2801</c:v>
                </c:pt>
                <c:pt idx="36">
                  <c:v>2537</c:v>
                </c:pt>
                <c:pt idx="37">
                  <c:v>2383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2870.5</c:v>
                </c:pt>
                <c:pt idx="4">
                  <c:v>2742.5</c:v>
                </c:pt>
                <c:pt idx="5">
                  <c:v>2480.5</c:v>
                </c:pt>
                <c:pt idx="6">
                  <c:v>2448.5</c:v>
                </c:pt>
                <c:pt idx="7">
                  <c:v>2430</c:v>
                </c:pt>
                <c:pt idx="8">
                  <c:v>2378.5</c:v>
                </c:pt>
                <c:pt idx="9">
                  <c:v>2259.5</c:v>
                </c:pt>
                <c:pt idx="13">
                  <c:v>1598</c:v>
                </c:pt>
                <c:pt idx="14">
                  <c:v>1625.5</c:v>
                </c:pt>
                <c:pt idx="15">
                  <c:v>1608</c:v>
                </c:pt>
                <c:pt idx="16">
                  <c:v>1690.5</c:v>
                </c:pt>
                <c:pt idx="17">
                  <c:v>1707</c:v>
                </c:pt>
                <c:pt idx="18">
                  <c:v>1647.5</c:v>
                </c:pt>
                <c:pt idx="19">
                  <c:v>1605</c:v>
                </c:pt>
                <c:pt idx="20">
                  <c:v>1541</c:v>
                </c:pt>
                <c:pt idx="21">
                  <c:v>1541</c:v>
                </c:pt>
                <c:pt idx="22">
                  <c:v>1556.5</c:v>
                </c:pt>
                <c:pt idx="23">
                  <c:v>1617.5</c:v>
                </c:pt>
                <c:pt idx="24">
                  <c:v>1691</c:v>
                </c:pt>
                <c:pt idx="25">
                  <c:v>1770.5</c:v>
                </c:pt>
                <c:pt idx="29">
                  <c:v>2145</c:v>
                </c:pt>
                <c:pt idx="30">
                  <c:v>2236</c:v>
                </c:pt>
                <c:pt idx="31">
                  <c:v>2256.5</c:v>
                </c:pt>
                <c:pt idx="32">
                  <c:v>2274.5</c:v>
                </c:pt>
                <c:pt idx="33">
                  <c:v>2349</c:v>
                </c:pt>
                <c:pt idx="34">
                  <c:v>2393.5</c:v>
                </c:pt>
                <c:pt idx="35">
                  <c:v>2354</c:v>
                </c:pt>
                <c:pt idx="36">
                  <c:v>2291</c:v>
                </c:pt>
                <c:pt idx="37">
                  <c:v>2145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374.5</c:v>
                </c:pt>
                <c:pt idx="4">
                  <c:v>379</c:v>
                </c:pt>
                <c:pt idx="5">
                  <c:v>376</c:v>
                </c:pt>
                <c:pt idx="6">
                  <c:v>358.5</c:v>
                </c:pt>
                <c:pt idx="7">
                  <c:v>355.5</c:v>
                </c:pt>
                <c:pt idx="8">
                  <c:v>342.5</c:v>
                </c:pt>
                <c:pt idx="9">
                  <c:v>334.5</c:v>
                </c:pt>
                <c:pt idx="13">
                  <c:v>317.5</c:v>
                </c:pt>
                <c:pt idx="14">
                  <c:v>333</c:v>
                </c:pt>
                <c:pt idx="15">
                  <c:v>358.5</c:v>
                </c:pt>
                <c:pt idx="16">
                  <c:v>367</c:v>
                </c:pt>
                <c:pt idx="17">
                  <c:v>367</c:v>
                </c:pt>
                <c:pt idx="18">
                  <c:v>376</c:v>
                </c:pt>
                <c:pt idx="19">
                  <c:v>361.5</c:v>
                </c:pt>
                <c:pt idx="20">
                  <c:v>365</c:v>
                </c:pt>
                <c:pt idx="21">
                  <c:v>379</c:v>
                </c:pt>
                <c:pt idx="22">
                  <c:v>408.5</c:v>
                </c:pt>
                <c:pt idx="23">
                  <c:v>433</c:v>
                </c:pt>
                <c:pt idx="24">
                  <c:v>434.5</c:v>
                </c:pt>
                <c:pt idx="25">
                  <c:v>441</c:v>
                </c:pt>
                <c:pt idx="29">
                  <c:v>367.5</c:v>
                </c:pt>
                <c:pt idx="30">
                  <c:v>368</c:v>
                </c:pt>
                <c:pt idx="31">
                  <c:v>376.5</c:v>
                </c:pt>
                <c:pt idx="32">
                  <c:v>402.5</c:v>
                </c:pt>
                <c:pt idx="33">
                  <c:v>440.5</c:v>
                </c:pt>
                <c:pt idx="34">
                  <c:v>481.5</c:v>
                </c:pt>
                <c:pt idx="35">
                  <c:v>525.5</c:v>
                </c:pt>
                <c:pt idx="36">
                  <c:v>583</c:v>
                </c:pt>
                <c:pt idx="37">
                  <c:v>607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5284.5</c:v>
                </c:pt>
                <c:pt idx="4">
                  <c:v>5181</c:v>
                </c:pt>
                <c:pt idx="5">
                  <c:v>4882.5</c:v>
                </c:pt>
                <c:pt idx="6">
                  <c:v>4753</c:v>
                </c:pt>
                <c:pt idx="7">
                  <c:v>4701</c:v>
                </c:pt>
                <c:pt idx="8">
                  <c:v>4609</c:v>
                </c:pt>
                <c:pt idx="9">
                  <c:v>4539.5</c:v>
                </c:pt>
                <c:pt idx="13">
                  <c:v>3884.5</c:v>
                </c:pt>
                <c:pt idx="14">
                  <c:v>3969</c:v>
                </c:pt>
                <c:pt idx="15">
                  <c:v>4050</c:v>
                </c:pt>
                <c:pt idx="16">
                  <c:v>4243.5</c:v>
                </c:pt>
                <c:pt idx="17">
                  <c:v>4340.5</c:v>
                </c:pt>
                <c:pt idx="18">
                  <c:v>4300.5</c:v>
                </c:pt>
                <c:pt idx="19">
                  <c:v>4259</c:v>
                </c:pt>
                <c:pt idx="20">
                  <c:v>4189.5</c:v>
                </c:pt>
                <c:pt idx="21">
                  <c:v>4128</c:v>
                </c:pt>
                <c:pt idx="22">
                  <c:v>4101.5</c:v>
                </c:pt>
                <c:pt idx="23">
                  <c:v>4149.5</c:v>
                </c:pt>
                <c:pt idx="24">
                  <c:v>4167.5</c:v>
                </c:pt>
                <c:pt idx="25">
                  <c:v>4283</c:v>
                </c:pt>
                <c:pt idx="29">
                  <c:v>4650</c:v>
                </c:pt>
                <c:pt idx="30">
                  <c:v>4893</c:v>
                </c:pt>
                <c:pt idx="31">
                  <c:v>5205.5</c:v>
                </c:pt>
                <c:pt idx="32">
                  <c:v>5552</c:v>
                </c:pt>
                <c:pt idx="33">
                  <c:v>5815.5</c:v>
                </c:pt>
                <c:pt idx="34">
                  <c:v>5899</c:v>
                </c:pt>
                <c:pt idx="35">
                  <c:v>5680.5</c:v>
                </c:pt>
                <c:pt idx="36">
                  <c:v>5411</c:v>
                </c:pt>
                <c:pt idx="37">
                  <c:v>5135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38776"/>
        <c:axId val="174339168"/>
      </c:lineChart>
      <c:catAx>
        <c:axId val="174338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33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39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338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513</c:v>
                </c:pt>
                <c:pt idx="1">
                  <c:v>470.5</c:v>
                </c:pt>
                <c:pt idx="2">
                  <c:v>479</c:v>
                </c:pt>
                <c:pt idx="3">
                  <c:v>506.5</c:v>
                </c:pt>
                <c:pt idx="4">
                  <c:v>554.5</c:v>
                </c:pt>
                <c:pt idx="5">
                  <c:v>543.5</c:v>
                </c:pt>
                <c:pt idx="6">
                  <c:v>581.5</c:v>
                </c:pt>
                <c:pt idx="7">
                  <c:v>587</c:v>
                </c:pt>
                <c:pt idx="8">
                  <c:v>565</c:v>
                </c:pt>
                <c:pt idx="9">
                  <c:v>559</c:v>
                </c:pt>
                <c:pt idx="10">
                  <c:v>572.5</c:v>
                </c:pt>
                <c:pt idx="11">
                  <c:v>511.5</c:v>
                </c:pt>
                <c:pt idx="12">
                  <c:v>493.5</c:v>
                </c:pt>
                <c:pt idx="13">
                  <c:v>521.5</c:v>
                </c:pt>
                <c:pt idx="14">
                  <c:v>515.5</c:v>
                </c:pt>
                <c:pt idx="15">
                  <c:v>541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18856"/>
        <c:axId val="172419240"/>
      </c:barChart>
      <c:catAx>
        <c:axId val="17241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19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18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520.5</c:v>
                </c:pt>
                <c:pt idx="1">
                  <c:v>527</c:v>
                </c:pt>
                <c:pt idx="2">
                  <c:v>529</c:v>
                </c:pt>
                <c:pt idx="3">
                  <c:v>561</c:v>
                </c:pt>
                <c:pt idx="4">
                  <c:v>672</c:v>
                </c:pt>
                <c:pt idx="5">
                  <c:v>810.5</c:v>
                </c:pt>
                <c:pt idx="6">
                  <c:v>831.5</c:v>
                </c:pt>
                <c:pt idx="7">
                  <c:v>712</c:v>
                </c:pt>
                <c:pt idx="8">
                  <c:v>670</c:v>
                </c:pt>
                <c:pt idx="9">
                  <c:v>587.5</c:v>
                </c:pt>
                <c:pt idx="10">
                  <c:v>567.5</c:v>
                </c:pt>
                <c:pt idx="11">
                  <c:v>558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48928"/>
        <c:axId val="172553408"/>
      </c:barChart>
      <c:catAx>
        <c:axId val="17254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5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5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4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731</c:v>
                </c:pt>
                <c:pt idx="1">
                  <c:v>860</c:v>
                </c:pt>
                <c:pt idx="2">
                  <c:v>649.5</c:v>
                </c:pt>
                <c:pt idx="3">
                  <c:v>630</c:v>
                </c:pt>
                <c:pt idx="4">
                  <c:v>603</c:v>
                </c:pt>
                <c:pt idx="5">
                  <c:v>598</c:v>
                </c:pt>
                <c:pt idx="6">
                  <c:v>617.5</c:v>
                </c:pt>
                <c:pt idx="7">
                  <c:v>611.5</c:v>
                </c:pt>
                <c:pt idx="8">
                  <c:v>551.5</c:v>
                </c:pt>
                <c:pt idx="9">
                  <c:v>479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32968"/>
        <c:axId val="172829864"/>
      </c:barChart>
      <c:catAx>
        <c:axId val="17253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2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2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32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518</c:v>
                </c:pt>
                <c:pt idx="1">
                  <c:v>537.5</c:v>
                </c:pt>
                <c:pt idx="2">
                  <c:v>532</c:v>
                </c:pt>
                <c:pt idx="3">
                  <c:v>557.5</c:v>
                </c:pt>
                <c:pt idx="4">
                  <c:v>609</c:v>
                </c:pt>
                <c:pt idx="5">
                  <c:v>558</c:v>
                </c:pt>
                <c:pt idx="6">
                  <c:v>550</c:v>
                </c:pt>
                <c:pt idx="7">
                  <c:v>632</c:v>
                </c:pt>
                <c:pt idx="8">
                  <c:v>653.5</c:v>
                </c:pt>
                <c:pt idx="9">
                  <c:v>518.5</c:v>
                </c:pt>
                <c:pt idx="10">
                  <c:v>487</c:v>
                </c:pt>
                <c:pt idx="11">
                  <c:v>486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242032"/>
        <c:axId val="98242424"/>
      </c:barChart>
      <c:catAx>
        <c:axId val="9824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824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4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824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395</c:v>
                </c:pt>
                <c:pt idx="1">
                  <c:v>446</c:v>
                </c:pt>
                <c:pt idx="2">
                  <c:v>352.5</c:v>
                </c:pt>
                <c:pt idx="3">
                  <c:v>404.5</c:v>
                </c:pt>
                <c:pt idx="4">
                  <c:v>422.5</c:v>
                </c:pt>
                <c:pt idx="5">
                  <c:v>428.5</c:v>
                </c:pt>
                <c:pt idx="6">
                  <c:v>435</c:v>
                </c:pt>
                <c:pt idx="7">
                  <c:v>421</c:v>
                </c:pt>
                <c:pt idx="8">
                  <c:v>363</c:v>
                </c:pt>
                <c:pt idx="9">
                  <c:v>386</c:v>
                </c:pt>
                <c:pt idx="10">
                  <c:v>371</c:v>
                </c:pt>
                <c:pt idx="11">
                  <c:v>421</c:v>
                </c:pt>
                <c:pt idx="12">
                  <c:v>378.5</c:v>
                </c:pt>
                <c:pt idx="13">
                  <c:v>447</c:v>
                </c:pt>
                <c:pt idx="14">
                  <c:v>444.5</c:v>
                </c:pt>
                <c:pt idx="15">
                  <c:v>500.5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241640"/>
        <c:axId val="98241248"/>
      </c:barChart>
      <c:catAx>
        <c:axId val="9824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824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4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824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102</c:v>
                </c:pt>
                <c:pt idx="1">
                  <c:v>92</c:v>
                </c:pt>
                <c:pt idx="2">
                  <c:v>96</c:v>
                </c:pt>
                <c:pt idx="3">
                  <c:v>84.5</c:v>
                </c:pt>
                <c:pt idx="4">
                  <c:v>106.5</c:v>
                </c:pt>
                <c:pt idx="5">
                  <c:v>89</c:v>
                </c:pt>
                <c:pt idx="6">
                  <c:v>78.5</c:v>
                </c:pt>
                <c:pt idx="7">
                  <c:v>81.5</c:v>
                </c:pt>
                <c:pt idx="8">
                  <c:v>93.5</c:v>
                </c:pt>
                <c:pt idx="9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243208"/>
        <c:axId val="98243600"/>
      </c:barChart>
      <c:catAx>
        <c:axId val="9824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824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4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824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92</c:v>
                </c:pt>
                <c:pt idx="1">
                  <c:v>88</c:v>
                </c:pt>
                <c:pt idx="2">
                  <c:v>94.5</c:v>
                </c:pt>
                <c:pt idx="3">
                  <c:v>93</c:v>
                </c:pt>
                <c:pt idx="4">
                  <c:v>92.5</c:v>
                </c:pt>
                <c:pt idx="5">
                  <c:v>96.5</c:v>
                </c:pt>
                <c:pt idx="6">
                  <c:v>120.5</c:v>
                </c:pt>
                <c:pt idx="7">
                  <c:v>131</c:v>
                </c:pt>
                <c:pt idx="8">
                  <c:v>133.5</c:v>
                </c:pt>
                <c:pt idx="9">
                  <c:v>140.5</c:v>
                </c:pt>
                <c:pt idx="10">
                  <c:v>178</c:v>
                </c:pt>
                <c:pt idx="11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971800"/>
        <c:axId val="99972976"/>
      </c:barChart>
      <c:catAx>
        <c:axId val="9997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97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97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997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68.5</c:v>
                </c:pt>
                <c:pt idx="1">
                  <c:v>74.5</c:v>
                </c:pt>
                <c:pt idx="2">
                  <c:v>83.5</c:v>
                </c:pt>
                <c:pt idx="3">
                  <c:v>91</c:v>
                </c:pt>
                <c:pt idx="4">
                  <c:v>84</c:v>
                </c:pt>
                <c:pt idx="5">
                  <c:v>100</c:v>
                </c:pt>
                <c:pt idx="6">
                  <c:v>92</c:v>
                </c:pt>
                <c:pt idx="7">
                  <c:v>91</c:v>
                </c:pt>
                <c:pt idx="8">
                  <c:v>93</c:v>
                </c:pt>
                <c:pt idx="9">
                  <c:v>85.5</c:v>
                </c:pt>
                <c:pt idx="10">
                  <c:v>95.5</c:v>
                </c:pt>
                <c:pt idx="11">
                  <c:v>105</c:v>
                </c:pt>
                <c:pt idx="12">
                  <c:v>122.5</c:v>
                </c:pt>
                <c:pt idx="13">
                  <c:v>110</c:v>
                </c:pt>
                <c:pt idx="14">
                  <c:v>97</c:v>
                </c:pt>
                <c:pt idx="15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32528"/>
        <c:axId val="173332920"/>
      </c:barChart>
      <c:catAx>
        <c:axId val="17333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3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3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3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7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229" t="s">
        <v>38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227" t="s">
        <v>54</v>
      </c>
      <c r="B4" s="227"/>
      <c r="C4" s="227"/>
      <c r="D4" s="26"/>
      <c r="E4" s="231" t="s">
        <v>60</v>
      </c>
      <c r="F4" s="231"/>
      <c r="G4" s="231"/>
      <c r="H4" s="23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221" t="s">
        <v>56</v>
      </c>
      <c r="B5" s="221"/>
      <c r="C5" s="221"/>
      <c r="D5" s="231" t="s">
        <v>149</v>
      </c>
      <c r="E5" s="231"/>
      <c r="F5" s="231"/>
      <c r="G5" s="231"/>
      <c r="H5" s="231"/>
      <c r="I5" s="221" t="s">
        <v>53</v>
      </c>
      <c r="J5" s="221"/>
      <c r="K5" s="221"/>
      <c r="L5" s="232">
        <v>2503</v>
      </c>
      <c r="M5" s="232"/>
      <c r="N5" s="232"/>
      <c r="O5" s="12"/>
      <c r="P5" s="221" t="s">
        <v>57</v>
      </c>
      <c r="Q5" s="221"/>
      <c r="R5" s="221"/>
      <c r="S5" s="230" t="s">
        <v>63</v>
      </c>
      <c r="T5" s="230"/>
      <c r="U5" s="230"/>
    </row>
    <row r="6" spans="1:28" ht="12.75" customHeight="1" x14ac:dyDescent="0.2">
      <c r="A6" s="221" t="s">
        <v>55</v>
      </c>
      <c r="B6" s="221"/>
      <c r="C6" s="221"/>
      <c r="D6" s="228" t="s">
        <v>152</v>
      </c>
      <c r="E6" s="228"/>
      <c r="F6" s="228"/>
      <c r="G6" s="228"/>
      <c r="H6" s="228"/>
      <c r="I6" s="221" t="s">
        <v>59</v>
      </c>
      <c r="J6" s="221"/>
      <c r="K6" s="221"/>
      <c r="L6" s="233">
        <v>3</v>
      </c>
      <c r="M6" s="233"/>
      <c r="N6" s="233"/>
      <c r="O6" s="42"/>
      <c r="P6" s="221" t="s">
        <v>58</v>
      </c>
      <c r="Q6" s="221"/>
      <c r="R6" s="221"/>
      <c r="S6" s="226">
        <v>42970</v>
      </c>
      <c r="T6" s="226"/>
      <c r="U6" s="226"/>
    </row>
    <row r="7" spans="1:28" ht="7.5" customHeight="1" x14ac:dyDescent="0.2">
      <c r="A7" s="13"/>
      <c r="B7" s="11"/>
      <c r="C7" s="11"/>
      <c r="D7" s="11"/>
      <c r="E7" s="225"/>
      <c r="F7" s="225"/>
      <c r="G7" s="225"/>
      <c r="H7" s="225"/>
      <c r="I7" s="225"/>
      <c r="J7" s="225"/>
      <c r="K7" s="22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219" t="s">
        <v>36</v>
      </c>
      <c r="B8" s="222" t="s">
        <v>34</v>
      </c>
      <c r="C8" s="223"/>
      <c r="D8" s="223"/>
      <c r="E8" s="224"/>
      <c r="F8" s="219" t="s">
        <v>35</v>
      </c>
      <c r="G8" s="219" t="s">
        <v>37</v>
      </c>
      <c r="H8" s="219" t="s">
        <v>36</v>
      </c>
      <c r="I8" s="222" t="s">
        <v>34</v>
      </c>
      <c r="J8" s="223"/>
      <c r="K8" s="223"/>
      <c r="L8" s="224"/>
      <c r="M8" s="219" t="s">
        <v>35</v>
      </c>
      <c r="N8" s="219" t="s">
        <v>37</v>
      </c>
      <c r="O8" s="219" t="s">
        <v>36</v>
      </c>
      <c r="P8" s="222" t="s">
        <v>34</v>
      </c>
      <c r="Q8" s="223"/>
      <c r="R8" s="223"/>
      <c r="S8" s="224"/>
      <c r="T8" s="219" t="s">
        <v>35</v>
      </c>
      <c r="U8" s="219" t="s">
        <v>37</v>
      </c>
    </row>
    <row r="9" spans="1:28" ht="12" customHeight="1" x14ac:dyDescent="0.2">
      <c r="A9" s="220"/>
      <c r="B9" s="15" t="s">
        <v>52</v>
      </c>
      <c r="C9" s="15" t="s">
        <v>0</v>
      </c>
      <c r="D9" s="15" t="s">
        <v>2</v>
      </c>
      <c r="E9" s="16" t="s">
        <v>3</v>
      </c>
      <c r="F9" s="220"/>
      <c r="G9" s="220"/>
      <c r="H9" s="220"/>
      <c r="I9" s="17" t="s">
        <v>52</v>
      </c>
      <c r="J9" s="17" t="s">
        <v>0</v>
      </c>
      <c r="K9" s="15" t="s">
        <v>2</v>
      </c>
      <c r="L9" s="16" t="s">
        <v>3</v>
      </c>
      <c r="M9" s="220"/>
      <c r="N9" s="220"/>
      <c r="O9" s="220"/>
      <c r="P9" s="17" t="s">
        <v>52</v>
      </c>
      <c r="Q9" s="17" t="s">
        <v>0</v>
      </c>
      <c r="R9" s="15" t="s">
        <v>2</v>
      </c>
      <c r="S9" s="16" t="s">
        <v>3</v>
      </c>
      <c r="T9" s="220"/>
      <c r="U9" s="220"/>
    </row>
    <row r="10" spans="1:28" ht="24" customHeight="1" x14ac:dyDescent="0.2">
      <c r="A10" s="18" t="s">
        <v>11</v>
      </c>
      <c r="B10" s="46">
        <v>194</v>
      </c>
      <c r="C10" s="46">
        <v>204</v>
      </c>
      <c r="D10" s="46">
        <v>59</v>
      </c>
      <c r="E10" s="46">
        <v>43</v>
      </c>
      <c r="F10" s="6">
        <f t="shared" ref="F10:F22" si="0">B10*0.5+C10*1+D10*2+E10*2.5</f>
        <v>526.5</v>
      </c>
      <c r="G10" s="2"/>
      <c r="H10" s="19" t="s">
        <v>4</v>
      </c>
      <c r="I10" s="46">
        <v>181</v>
      </c>
      <c r="J10" s="46">
        <v>233</v>
      </c>
      <c r="K10" s="46">
        <v>54</v>
      </c>
      <c r="L10" s="46">
        <v>30</v>
      </c>
      <c r="M10" s="6">
        <f t="shared" ref="M10:M22" si="1">I10*0.5+J10*1+K10*2+L10*2.5</f>
        <v>506.5</v>
      </c>
      <c r="N10" s="9">
        <f>F20+F21+F22+M10</f>
        <v>1969</v>
      </c>
      <c r="O10" s="19" t="s">
        <v>43</v>
      </c>
      <c r="P10" s="46">
        <v>192</v>
      </c>
      <c r="Q10" s="46">
        <v>241</v>
      </c>
      <c r="R10" s="46">
        <v>43</v>
      </c>
      <c r="S10" s="46">
        <v>39</v>
      </c>
      <c r="T10" s="6">
        <f t="shared" ref="T10:T21" si="2">P10*0.5+Q10*1+R10*2+S10*2.5</f>
        <v>520.5</v>
      </c>
      <c r="U10" s="10"/>
      <c r="AB10" s="1"/>
    </row>
    <row r="11" spans="1:28" ht="24" customHeight="1" x14ac:dyDescent="0.2">
      <c r="A11" s="18" t="s">
        <v>14</v>
      </c>
      <c r="B11" s="46">
        <v>236</v>
      </c>
      <c r="C11" s="46">
        <v>192</v>
      </c>
      <c r="D11" s="46">
        <v>49</v>
      </c>
      <c r="E11" s="46">
        <v>25</v>
      </c>
      <c r="F11" s="6">
        <f t="shared" si="0"/>
        <v>470.5</v>
      </c>
      <c r="G11" s="2"/>
      <c r="H11" s="19" t="s">
        <v>5</v>
      </c>
      <c r="I11" s="46">
        <v>224</v>
      </c>
      <c r="J11" s="46">
        <v>235</v>
      </c>
      <c r="K11" s="46">
        <v>45</v>
      </c>
      <c r="L11" s="46">
        <v>47</v>
      </c>
      <c r="M11" s="6">
        <f t="shared" si="1"/>
        <v>554.5</v>
      </c>
      <c r="N11" s="9">
        <f>F21+F22+M10+M11</f>
        <v>2010.5</v>
      </c>
      <c r="O11" s="19" t="s">
        <v>44</v>
      </c>
      <c r="P11" s="46">
        <v>204</v>
      </c>
      <c r="Q11" s="46">
        <v>252</v>
      </c>
      <c r="R11" s="46">
        <v>49</v>
      </c>
      <c r="S11" s="46">
        <v>30</v>
      </c>
      <c r="T11" s="6">
        <f t="shared" si="2"/>
        <v>527</v>
      </c>
      <c r="U11" s="2"/>
      <c r="AB11" s="1"/>
    </row>
    <row r="12" spans="1:28" ht="24" customHeight="1" x14ac:dyDescent="0.2">
      <c r="A12" s="18" t="s">
        <v>17</v>
      </c>
      <c r="B12" s="46">
        <v>247</v>
      </c>
      <c r="C12" s="46">
        <v>204</v>
      </c>
      <c r="D12" s="46">
        <v>59</v>
      </c>
      <c r="E12" s="46">
        <v>34</v>
      </c>
      <c r="F12" s="6">
        <f t="shared" si="0"/>
        <v>530.5</v>
      </c>
      <c r="G12" s="2"/>
      <c r="H12" s="19" t="s">
        <v>6</v>
      </c>
      <c r="I12" s="46">
        <v>222</v>
      </c>
      <c r="J12" s="46">
        <v>254</v>
      </c>
      <c r="K12" s="46">
        <v>48</v>
      </c>
      <c r="L12" s="46">
        <v>33</v>
      </c>
      <c r="M12" s="6">
        <f t="shared" si="1"/>
        <v>543.5</v>
      </c>
      <c r="N12" s="2">
        <f>F22+M10+M11+M12</f>
        <v>2083.5</v>
      </c>
      <c r="O12" s="19" t="s">
        <v>32</v>
      </c>
      <c r="P12" s="46">
        <v>250</v>
      </c>
      <c r="Q12" s="46">
        <v>235</v>
      </c>
      <c r="R12" s="46">
        <v>42</v>
      </c>
      <c r="S12" s="46">
        <v>34</v>
      </c>
      <c r="T12" s="6">
        <f t="shared" si="2"/>
        <v>529</v>
      </c>
      <c r="U12" s="2"/>
      <c r="AB12" s="1"/>
    </row>
    <row r="13" spans="1:28" ht="24" customHeight="1" x14ac:dyDescent="0.2">
      <c r="A13" s="18" t="s">
        <v>19</v>
      </c>
      <c r="B13" s="46">
        <v>194</v>
      </c>
      <c r="C13" s="46">
        <v>217</v>
      </c>
      <c r="D13" s="46">
        <v>54</v>
      </c>
      <c r="E13" s="46">
        <v>36</v>
      </c>
      <c r="F13" s="6">
        <f t="shared" si="0"/>
        <v>512</v>
      </c>
      <c r="G13" s="2">
        <f t="shared" ref="G13:G19" si="3">F10+F11+F12+F13</f>
        <v>2039.5</v>
      </c>
      <c r="H13" s="19" t="s">
        <v>7</v>
      </c>
      <c r="I13" s="46">
        <v>238</v>
      </c>
      <c r="J13" s="46">
        <v>287</v>
      </c>
      <c r="K13" s="46">
        <v>39</v>
      </c>
      <c r="L13" s="46">
        <v>39</v>
      </c>
      <c r="M13" s="6">
        <f t="shared" si="1"/>
        <v>581.5</v>
      </c>
      <c r="N13" s="2">
        <f t="shared" ref="N13:N18" si="4">M10+M11+M12+M13</f>
        <v>2186</v>
      </c>
      <c r="O13" s="19" t="s">
        <v>33</v>
      </c>
      <c r="P13" s="46">
        <v>247</v>
      </c>
      <c r="Q13" s="46">
        <v>259</v>
      </c>
      <c r="R13" s="46">
        <v>48</v>
      </c>
      <c r="S13" s="46">
        <v>33</v>
      </c>
      <c r="T13" s="6">
        <f t="shared" si="2"/>
        <v>561</v>
      </c>
      <c r="U13" s="2">
        <f t="shared" ref="U13:U21" si="5">T10+T11+T12+T13</f>
        <v>2137.5</v>
      </c>
      <c r="AB13" s="81">
        <v>241</v>
      </c>
    </row>
    <row r="14" spans="1:28" ht="24" customHeight="1" x14ac:dyDescent="0.2">
      <c r="A14" s="18" t="s">
        <v>21</v>
      </c>
      <c r="B14" s="46">
        <v>169</v>
      </c>
      <c r="C14" s="46">
        <v>229</v>
      </c>
      <c r="D14" s="46">
        <v>69</v>
      </c>
      <c r="E14" s="46">
        <v>38</v>
      </c>
      <c r="F14" s="6">
        <f t="shared" si="0"/>
        <v>546.5</v>
      </c>
      <c r="G14" s="2">
        <f t="shared" si="3"/>
        <v>2059.5</v>
      </c>
      <c r="H14" s="19" t="s">
        <v>9</v>
      </c>
      <c r="I14" s="46">
        <v>244</v>
      </c>
      <c r="J14" s="46">
        <v>298</v>
      </c>
      <c r="K14" s="46">
        <v>41</v>
      </c>
      <c r="L14" s="46">
        <v>34</v>
      </c>
      <c r="M14" s="6">
        <f t="shared" si="1"/>
        <v>587</v>
      </c>
      <c r="N14" s="2">
        <f t="shared" si="4"/>
        <v>2266.5</v>
      </c>
      <c r="O14" s="19" t="s">
        <v>29</v>
      </c>
      <c r="P14" s="45">
        <v>319</v>
      </c>
      <c r="Q14" s="45">
        <v>296</v>
      </c>
      <c r="R14" s="45">
        <v>52</v>
      </c>
      <c r="S14" s="45">
        <v>45</v>
      </c>
      <c r="T14" s="6">
        <f t="shared" si="2"/>
        <v>672</v>
      </c>
      <c r="U14" s="2">
        <f t="shared" si="5"/>
        <v>2289</v>
      </c>
      <c r="AB14" s="81">
        <v>250</v>
      </c>
    </row>
    <row r="15" spans="1:28" ht="24" customHeight="1" x14ac:dyDescent="0.2">
      <c r="A15" s="18" t="s">
        <v>23</v>
      </c>
      <c r="B15" s="46">
        <v>149</v>
      </c>
      <c r="C15" s="46">
        <v>180</v>
      </c>
      <c r="D15" s="46">
        <v>55</v>
      </c>
      <c r="E15" s="46">
        <v>29</v>
      </c>
      <c r="F15" s="6">
        <f t="shared" si="0"/>
        <v>437</v>
      </c>
      <c r="G15" s="2">
        <f t="shared" si="3"/>
        <v>2026</v>
      </c>
      <c r="H15" s="19" t="s">
        <v>12</v>
      </c>
      <c r="I15" s="46">
        <v>235</v>
      </c>
      <c r="J15" s="46">
        <v>270</v>
      </c>
      <c r="K15" s="46">
        <v>45</v>
      </c>
      <c r="L15" s="46">
        <v>35</v>
      </c>
      <c r="M15" s="6">
        <f t="shared" si="1"/>
        <v>565</v>
      </c>
      <c r="N15" s="2">
        <f t="shared" si="4"/>
        <v>2277</v>
      </c>
      <c r="O15" s="18" t="s">
        <v>30</v>
      </c>
      <c r="P15" s="46">
        <v>397</v>
      </c>
      <c r="Q15" s="46">
        <v>329</v>
      </c>
      <c r="R15" s="45">
        <v>69</v>
      </c>
      <c r="S15" s="46">
        <v>58</v>
      </c>
      <c r="T15" s="6">
        <f t="shared" si="2"/>
        <v>810.5</v>
      </c>
      <c r="U15" s="2">
        <f t="shared" si="5"/>
        <v>2572.5</v>
      </c>
      <c r="AB15" s="81">
        <v>262</v>
      </c>
    </row>
    <row r="16" spans="1:28" ht="24" customHeight="1" x14ac:dyDescent="0.2">
      <c r="A16" s="18" t="s">
        <v>39</v>
      </c>
      <c r="B16" s="46">
        <v>150</v>
      </c>
      <c r="C16" s="46">
        <v>205</v>
      </c>
      <c r="D16" s="46">
        <v>44</v>
      </c>
      <c r="E16" s="46">
        <v>33</v>
      </c>
      <c r="F16" s="6">
        <f t="shared" si="0"/>
        <v>450.5</v>
      </c>
      <c r="G16" s="2">
        <f t="shared" si="3"/>
        <v>1946</v>
      </c>
      <c r="H16" s="19" t="s">
        <v>15</v>
      </c>
      <c r="I16" s="46">
        <v>236</v>
      </c>
      <c r="J16" s="46">
        <v>257</v>
      </c>
      <c r="K16" s="46">
        <v>47</v>
      </c>
      <c r="L16" s="46">
        <v>36</v>
      </c>
      <c r="M16" s="6">
        <f t="shared" si="1"/>
        <v>559</v>
      </c>
      <c r="N16" s="2">
        <f t="shared" si="4"/>
        <v>2292.5</v>
      </c>
      <c r="O16" s="19" t="s">
        <v>8</v>
      </c>
      <c r="P16" s="46">
        <v>459</v>
      </c>
      <c r="Q16" s="46">
        <v>341</v>
      </c>
      <c r="R16" s="46">
        <v>73</v>
      </c>
      <c r="S16" s="46">
        <v>46</v>
      </c>
      <c r="T16" s="6">
        <f t="shared" si="2"/>
        <v>831.5</v>
      </c>
      <c r="U16" s="2">
        <f t="shared" si="5"/>
        <v>2875</v>
      </c>
      <c r="AB16" s="81">
        <v>270.5</v>
      </c>
    </row>
    <row r="17" spans="1:28" ht="24" customHeight="1" x14ac:dyDescent="0.2">
      <c r="A17" s="18" t="s">
        <v>40</v>
      </c>
      <c r="B17" s="46">
        <v>158</v>
      </c>
      <c r="C17" s="46">
        <v>196</v>
      </c>
      <c r="D17" s="46">
        <v>52</v>
      </c>
      <c r="E17" s="46">
        <v>41</v>
      </c>
      <c r="F17" s="6">
        <f t="shared" si="0"/>
        <v>481.5</v>
      </c>
      <c r="G17" s="2">
        <f t="shared" si="3"/>
        <v>1915.5</v>
      </c>
      <c r="H17" s="19" t="s">
        <v>18</v>
      </c>
      <c r="I17" s="46">
        <v>217</v>
      </c>
      <c r="J17" s="46">
        <v>236</v>
      </c>
      <c r="K17" s="46">
        <v>59</v>
      </c>
      <c r="L17" s="46">
        <v>44</v>
      </c>
      <c r="M17" s="6">
        <f t="shared" si="1"/>
        <v>572.5</v>
      </c>
      <c r="N17" s="2">
        <f t="shared" si="4"/>
        <v>2283.5</v>
      </c>
      <c r="O17" s="19" t="s">
        <v>10</v>
      </c>
      <c r="P17" s="46">
        <v>422</v>
      </c>
      <c r="Q17" s="46">
        <v>313</v>
      </c>
      <c r="R17" s="46">
        <v>64</v>
      </c>
      <c r="S17" s="46">
        <v>24</v>
      </c>
      <c r="T17" s="6">
        <f t="shared" si="2"/>
        <v>712</v>
      </c>
      <c r="U17" s="2">
        <f t="shared" si="5"/>
        <v>3026</v>
      </c>
      <c r="AB17" s="81">
        <v>289.5</v>
      </c>
    </row>
    <row r="18" spans="1:28" ht="24" customHeight="1" x14ac:dyDescent="0.2">
      <c r="A18" s="18" t="s">
        <v>41</v>
      </c>
      <c r="B18" s="46">
        <v>192</v>
      </c>
      <c r="C18" s="46">
        <v>224</v>
      </c>
      <c r="D18" s="46">
        <v>52</v>
      </c>
      <c r="E18" s="46">
        <v>38</v>
      </c>
      <c r="F18" s="6">
        <f t="shared" si="0"/>
        <v>519</v>
      </c>
      <c r="G18" s="2">
        <f t="shared" si="3"/>
        <v>1888</v>
      </c>
      <c r="H18" s="19" t="s">
        <v>20</v>
      </c>
      <c r="I18" s="46">
        <v>191</v>
      </c>
      <c r="J18" s="46">
        <v>217</v>
      </c>
      <c r="K18" s="46">
        <v>52</v>
      </c>
      <c r="L18" s="46">
        <v>38</v>
      </c>
      <c r="M18" s="6">
        <f t="shared" si="1"/>
        <v>511.5</v>
      </c>
      <c r="N18" s="2">
        <f t="shared" si="4"/>
        <v>2208</v>
      </c>
      <c r="O18" s="19" t="s">
        <v>13</v>
      </c>
      <c r="P18" s="46">
        <v>439</v>
      </c>
      <c r="Q18" s="46">
        <v>288</v>
      </c>
      <c r="R18" s="46">
        <v>55</v>
      </c>
      <c r="S18" s="46">
        <v>21</v>
      </c>
      <c r="T18" s="6">
        <f t="shared" si="2"/>
        <v>670</v>
      </c>
      <c r="U18" s="2">
        <f t="shared" si="5"/>
        <v>3024</v>
      </c>
      <c r="AB18" s="81">
        <v>291</v>
      </c>
    </row>
    <row r="19" spans="1:28" ht="24" customHeight="1" thickBot="1" x14ac:dyDescent="0.25">
      <c r="A19" s="21" t="s">
        <v>42</v>
      </c>
      <c r="B19" s="47">
        <v>167</v>
      </c>
      <c r="C19" s="47">
        <v>205</v>
      </c>
      <c r="D19" s="47">
        <v>58</v>
      </c>
      <c r="E19" s="47">
        <v>36</v>
      </c>
      <c r="F19" s="7">
        <f t="shared" si="0"/>
        <v>494.5</v>
      </c>
      <c r="G19" s="3">
        <f t="shared" si="3"/>
        <v>1945.5</v>
      </c>
      <c r="H19" s="20" t="s">
        <v>22</v>
      </c>
      <c r="I19" s="45">
        <v>170</v>
      </c>
      <c r="J19" s="45">
        <v>233</v>
      </c>
      <c r="K19" s="45">
        <v>49</v>
      </c>
      <c r="L19" s="45">
        <v>31</v>
      </c>
      <c r="M19" s="6">
        <f t="shared" si="1"/>
        <v>493.5</v>
      </c>
      <c r="N19" s="2">
        <f>M16+M17+M18+M19</f>
        <v>2136.5</v>
      </c>
      <c r="O19" s="19" t="s">
        <v>16</v>
      </c>
      <c r="P19" s="46">
        <v>374</v>
      </c>
      <c r="Q19" s="46">
        <v>238</v>
      </c>
      <c r="R19" s="46">
        <v>50</v>
      </c>
      <c r="S19" s="46">
        <v>25</v>
      </c>
      <c r="T19" s="6">
        <f t="shared" si="2"/>
        <v>587.5</v>
      </c>
      <c r="U19" s="2">
        <f t="shared" si="5"/>
        <v>2801</v>
      </c>
      <c r="AB19" s="81">
        <v>294</v>
      </c>
    </row>
    <row r="20" spans="1:28" ht="24" customHeight="1" x14ac:dyDescent="0.2">
      <c r="A20" s="19" t="s">
        <v>27</v>
      </c>
      <c r="B20" s="45">
        <v>187</v>
      </c>
      <c r="C20" s="45">
        <v>219</v>
      </c>
      <c r="D20" s="45">
        <v>49</v>
      </c>
      <c r="E20" s="45">
        <v>41</v>
      </c>
      <c r="F20" s="8">
        <f t="shared" si="0"/>
        <v>513</v>
      </c>
      <c r="G20" s="35"/>
      <c r="H20" s="19" t="s">
        <v>24</v>
      </c>
      <c r="I20" s="46">
        <v>164</v>
      </c>
      <c r="J20" s="46">
        <v>245</v>
      </c>
      <c r="K20" s="46">
        <v>41</v>
      </c>
      <c r="L20" s="46">
        <v>45</v>
      </c>
      <c r="M20" s="8">
        <f t="shared" si="1"/>
        <v>521.5</v>
      </c>
      <c r="N20" s="2">
        <f>M17+M18+M19+M20</f>
        <v>2099</v>
      </c>
      <c r="O20" s="19" t="s">
        <v>45</v>
      </c>
      <c r="P20" s="45">
        <v>365</v>
      </c>
      <c r="Q20" s="45">
        <v>231</v>
      </c>
      <c r="R20" s="46">
        <v>47</v>
      </c>
      <c r="S20" s="45">
        <v>24</v>
      </c>
      <c r="T20" s="8">
        <f t="shared" si="2"/>
        <v>567.5</v>
      </c>
      <c r="U20" s="2">
        <f t="shared" si="5"/>
        <v>2537</v>
      </c>
      <c r="AB20" s="81">
        <v>299</v>
      </c>
    </row>
    <row r="21" spans="1:28" ht="24" customHeight="1" thickBot="1" x14ac:dyDescent="0.25">
      <c r="A21" s="19" t="s">
        <v>28</v>
      </c>
      <c r="B21" s="46">
        <v>194</v>
      </c>
      <c r="C21" s="46">
        <v>209</v>
      </c>
      <c r="D21" s="46">
        <v>46</v>
      </c>
      <c r="E21" s="46">
        <v>29</v>
      </c>
      <c r="F21" s="6">
        <f t="shared" si="0"/>
        <v>470.5</v>
      </c>
      <c r="G21" s="36"/>
      <c r="H21" s="20" t="s">
        <v>25</v>
      </c>
      <c r="I21" s="46">
        <v>194</v>
      </c>
      <c r="J21" s="46">
        <v>242</v>
      </c>
      <c r="K21" s="46">
        <v>47</v>
      </c>
      <c r="L21" s="46">
        <v>33</v>
      </c>
      <c r="M21" s="6">
        <f t="shared" si="1"/>
        <v>515.5</v>
      </c>
      <c r="N21" s="2">
        <f>M18+M19+M20+M21</f>
        <v>2042</v>
      </c>
      <c r="O21" s="21" t="s">
        <v>46</v>
      </c>
      <c r="P21" s="47">
        <v>359</v>
      </c>
      <c r="Q21" s="47">
        <v>238</v>
      </c>
      <c r="R21" s="47">
        <v>44</v>
      </c>
      <c r="S21" s="47">
        <v>21</v>
      </c>
      <c r="T21" s="7">
        <f t="shared" si="2"/>
        <v>558</v>
      </c>
      <c r="U21" s="3">
        <f t="shared" si="5"/>
        <v>2383</v>
      </c>
      <c r="AB21" s="81">
        <v>299.5</v>
      </c>
    </row>
    <row r="22" spans="1:28" ht="24" customHeight="1" thickBot="1" x14ac:dyDescent="0.25">
      <c r="A22" s="19" t="s">
        <v>1</v>
      </c>
      <c r="B22" s="46">
        <v>183</v>
      </c>
      <c r="C22" s="46">
        <v>199</v>
      </c>
      <c r="D22" s="46">
        <v>53</v>
      </c>
      <c r="E22" s="46">
        <v>33</v>
      </c>
      <c r="F22" s="6">
        <f t="shared" si="0"/>
        <v>479</v>
      </c>
      <c r="G22" s="2"/>
      <c r="H22" s="21" t="s">
        <v>26</v>
      </c>
      <c r="I22" s="47">
        <v>205</v>
      </c>
      <c r="J22" s="47">
        <v>267</v>
      </c>
      <c r="K22" s="47">
        <v>42</v>
      </c>
      <c r="L22" s="47">
        <v>35</v>
      </c>
      <c r="M22" s="6">
        <f t="shared" si="1"/>
        <v>541</v>
      </c>
      <c r="N22" s="3">
        <f>M19+M20+M21+M22</f>
        <v>2071.5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237" t="s">
        <v>47</v>
      </c>
      <c r="B23" s="238"/>
      <c r="C23" s="243" t="s">
        <v>50</v>
      </c>
      <c r="D23" s="244"/>
      <c r="E23" s="244"/>
      <c r="F23" s="245"/>
      <c r="G23" s="84">
        <f>MAX(G13:G19)</f>
        <v>2059.5</v>
      </c>
      <c r="H23" s="241" t="s">
        <v>48</v>
      </c>
      <c r="I23" s="242"/>
      <c r="J23" s="234" t="s">
        <v>50</v>
      </c>
      <c r="K23" s="235"/>
      <c r="L23" s="235"/>
      <c r="M23" s="236"/>
      <c r="N23" s="85">
        <f>MAX(N10:N22)</f>
        <v>2292.5</v>
      </c>
      <c r="O23" s="237" t="s">
        <v>49</v>
      </c>
      <c r="P23" s="238"/>
      <c r="Q23" s="243" t="s">
        <v>50</v>
      </c>
      <c r="R23" s="244"/>
      <c r="S23" s="244"/>
      <c r="T23" s="245"/>
      <c r="U23" s="84">
        <f>MAX(U13:U21)</f>
        <v>3026</v>
      </c>
      <c r="AB23" s="1"/>
    </row>
    <row r="24" spans="1:28" ht="13.5" customHeight="1" x14ac:dyDescent="0.2">
      <c r="A24" s="239"/>
      <c r="B24" s="240"/>
      <c r="C24" s="82" t="s">
        <v>73</v>
      </c>
      <c r="D24" s="86"/>
      <c r="E24" s="86"/>
      <c r="F24" s="87" t="s">
        <v>66</v>
      </c>
      <c r="G24" s="88"/>
      <c r="H24" s="239"/>
      <c r="I24" s="240"/>
      <c r="J24" s="82" t="s">
        <v>73</v>
      </c>
      <c r="K24" s="86"/>
      <c r="L24" s="86"/>
      <c r="M24" s="87" t="s">
        <v>68</v>
      </c>
      <c r="N24" s="88"/>
      <c r="O24" s="239"/>
      <c r="P24" s="240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246" t="s">
        <v>51</v>
      </c>
      <c r="B26" s="246"/>
      <c r="C26" s="246"/>
      <c r="D26" s="246"/>
      <c r="E26" s="24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5" sqref="W15"/>
    </sheetView>
  </sheetViews>
  <sheetFormatPr baseColWidth="10" defaultColWidth="11.5703125" defaultRowHeight="12.75" x14ac:dyDescent="0.2"/>
  <cols>
    <col min="1" max="1" width="6.7109375" style="163" customWidth="1"/>
    <col min="2" max="3" width="4.28515625" style="163" customWidth="1"/>
    <col min="4" max="4" width="4.5703125" style="163" customWidth="1"/>
    <col min="5" max="5" width="4.140625" style="163" customWidth="1"/>
    <col min="6" max="7" width="6" style="163" customWidth="1"/>
    <col min="8" max="8" width="7" style="163" customWidth="1"/>
    <col min="9" max="10" width="4.28515625" style="163" customWidth="1"/>
    <col min="11" max="12" width="4.5703125" style="163" customWidth="1"/>
    <col min="13" max="13" width="6.140625" style="163" customWidth="1"/>
    <col min="14" max="14" width="6" style="163" customWidth="1"/>
    <col min="15" max="15" width="6.28515625" style="163" customWidth="1"/>
    <col min="16" max="17" width="4.28515625" style="163" customWidth="1"/>
    <col min="18" max="18" width="4" style="163" customWidth="1"/>
    <col min="19" max="19" width="3.85546875" style="163" customWidth="1"/>
    <col min="20" max="20" width="5.85546875" style="163" customWidth="1"/>
    <col min="21" max="21" width="6" style="163" customWidth="1"/>
    <col min="22" max="28" width="11.5703125" style="162" customWidth="1"/>
    <col min="29" max="16384" width="11.5703125" style="163"/>
  </cols>
  <sheetData>
    <row r="1" spans="1:28" ht="21.75" customHeight="1" x14ac:dyDescent="0.2">
      <c r="A1" s="159" t="s">
        <v>31</v>
      </c>
      <c r="B1" s="159"/>
      <c r="C1" s="159"/>
      <c r="D1" s="159"/>
      <c r="E1" s="159"/>
      <c r="F1" s="159"/>
      <c r="G1" s="159"/>
      <c r="H1" s="159"/>
      <c r="I1" s="159"/>
      <c r="J1" s="159"/>
      <c r="K1" s="160"/>
      <c r="L1" s="161"/>
      <c r="M1" s="161"/>
      <c r="N1" s="161"/>
      <c r="O1" s="161"/>
      <c r="P1" s="161"/>
      <c r="Q1" s="161"/>
      <c r="R1" s="161"/>
      <c r="S1" s="161"/>
      <c r="T1" s="161"/>
      <c r="U1" s="161"/>
    </row>
    <row r="2" spans="1:28" ht="15.75" customHeight="1" x14ac:dyDescent="0.2">
      <c r="A2" s="269" t="s">
        <v>38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</row>
    <row r="3" spans="1:28" ht="7.5" customHeight="1" x14ac:dyDescent="0.2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</row>
    <row r="4" spans="1:28" ht="12.75" customHeight="1" x14ac:dyDescent="0.2">
      <c r="A4" s="272" t="s">
        <v>54</v>
      </c>
      <c r="B4" s="272"/>
      <c r="C4" s="272"/>
      <c r="D4" s="164"/>
      <c r="E4" s="271" t="str">
        <f>'G-1'!E4:H4</f>
        <v>DE OBRA</v>
      </c>
      <c r="F4" s="271"/>
      <c r="G4" s="271"/>
      <c r="H4" s="271"/>
      <c r="I4" s="165"/>
      <c r="J4" s="165"/>
      <c r="K4" s="166"/>
      <c r="L4" s="161"/>
      <c r="M4" s="161"/>
      <c r="N4" s="161"/>
      <c r="O4" s="166"/>
      <c r="P4" s="166"/>
      <c r="Q4" s="166"/>
      <c r="R4" s="166"/>
      <c r="S4" s="166"/>
      <c r="T4" s="166"/>
      <c r="U4" s="166"/>
    </row>
    <row r="5" spans="1:28" ht="12.75" customHeight="1" x14ac:dyDescent="0.2">
      <c r="A5" s="265" t="s">
        <v>56</v>
      </c>
      <c r="B5" s="265"/>
      <c r="C5" s="265"/>
      <c r="D5" s="271" t="str">
        <f>'G-1'!D5:H5</f>
        <v>CALLE 30 X CARRERA 4</v>
      </c>
      <c r="E5" s="271"/>
      <c r="F5" s="271"/>
      <c r="G5" s="271"/>
      <c r="H5" s="271"/>
      <c r="I5" s="265" t="s">
        <v>53</v>
      </c>
      <c r="J5" s="265"/>
      <c r="K5" s="265"/>
      <c r="L5" s="270">
        <f>'G-1'!L5:N5</f>
        <v>2503</v>
      </c>
      <c r="M5" s="270"/>
      <c r="N5" s="270"/>
      <c r="O5" s="161"/>
      <c r="P5" s="265" t="s">
        <v>57</v>
      </c>
      <c r="Q5" s="265"/>
      <c r="R5" s="265"/>
      <c r="S5" s="270" t="s">
        <v>61</v>
      </c>
      <c r="T5" s="270"/>
      <c r="U5" s="270"/>
    </row>
    <row r="6" spans="1:28" ht="12.75" customHeight="1" x14ac:dyDescent="0.2">
      <c r="A6" s="265" t="s">
        <v>55</v>
      </c>
      <c r="B6" s="265"/>
      <c r="C6" s="265"/>
      <c r="D6" s="273" t="s">
        <v>150</v>
      </c>
      <c r="E6" s="273"/>
      <c r="F6" s="273"/>
      <c r="G6" s="273"/>
      <c r="H6" s="273"/>
      <c r="I6" s="265" t="s">
        <v>59</v>
      </c>
      <c r="J6" s="265"/>
      <c r="K6" s="265"/>
      <c r="L6" s="267">
        <v>3</v>
      </c>
      <c r="M6" s="267"/>
      <c r="N6" s="267"/>
      <c r="O6" s="167"/>
      <c r="P6" s="265" t="s">
        <v>58</v>
      </c>
      <c r="Q6" s="265"/>
      <c r="R6" s="265"/>
      <c r="S6" s="268">
        <f>'G-1'!S6:U6</f>
        <v>42970</v>
      </c>
      <c r="T6" s="268"/>
      <c r="U6" s="268"/>
    </row>
    <row r="7" spans="1:28" ht="7.5" customHeight="1" x14ac:dyDescent="0.2">
      <c r="A7" s="168"/>
      <c r="B7" s="160"/>
      <c r="C7" s="160"/>
      <c r="D7" s="160"/>
      <c r="E7" s="266"/>
      <c r="F7" s="266"/>
      <c r="G7" s="266"/>
      <c r="H7" s="266"/>
      <c r="I7" s="266"/>
      <c r="J7" s="266"/>
      <c r="K7" s="266"/>
      <c r="L7" s="161"/>
      <c r="M7" s="161"/>
      <c r="N7" s="169"/>
      <c r="O7" s="161"/>
      <c r="P7" s="161"/>
      <c r="Q7" s="161"/>
      <c r="R7" s="161"/>
      <c r="S7" s="161"/>
      <c r="T7" s="161"/>
      <c r="U7" s="161"/>
    </row>
    <row r="8" spans="1:28" ht="12" customHeight="1" x14ac:dyDescent="0.2">
      <c r="A8" s="254" t="s">
        <v>36</v>
      </c>
      <c r="B8" s="257" t="s">
        <v>34</v>
      </c>
      <c r="C8" s="258"/>
      <c r="D8" s="258"/>
      <c r="E8" s="259"/>
      <c r="F8" s="254" t="s">
        <v>35</v>
      </c>
      <c r="G8" s="254" t="s">
        <v>37</v>
      </c>
      <c r="H8" s="254" t="s">
        <v>36</v>
      </c>
      <c r="I8" s="257" t="s">
        <v>34</v>
      </c>
      <c r="J8" s="258"/>
      <c r="K8" s="258"/>
      <c r="L8" s="259"/>
      <c r="M8" s="254" t="s">
        <v>35</v>
      </c>
      <c r="N8" s="254" t="s">
        <v>37</v>
      </c>
      <c r="O8" s="254" t="s">
        <v>36</v>
      </c>
      <c r="P8" s="257" t="s">
        <v>34</v>
      </c>
      <c r="Q8" s="258"/>
      <c r="R8" s="258"/>
      <c r="S8" s="259"/>
      <c r="T8" s="254" t="s">
        <v>35</v>
      </c>
      <c r="U8" s="254" t="s">
        <v>37</v>
      </c>
    </row>
    <row r="9" spans="1:28" ht="12" customHeight="1" x14ac:dyDescent="0.2">
      <c r="A9" s="255"/>
      <c r="B9" s="170" t="s">
        <v>52</v>
      </c>
      <c r="C9" s="170" t="s">
        <v>0</v>
      </c>
      <c r="D9" s="170" t="s">
        <v>2</v>
      </c>
      <c r="E9" s="171" t="s">
        <v>3</v>
      </c>
      <c r="F9" s="255"/>
      <c r="G9" s="255"/>
      <c r="H9" s="255"/>
      <c r="I9" s="172" t="s">
        <v>52</v>
      </c>
      <c r="J9" s="172" t="s">
        <v>0</v>
      </c>
      <c r="K9" s="170" t="s">
        <v>2</v>
      </c>
      <c r="L9" s="171" t="s">
        <v>3</v>
      </c>
      <c r="M9" s="255"/>
      <c r="N9" s="255"/>
      <c r="O9" s="255"/>
      <c r="P9" s="172" t="s">
        <v>52</v>
      </c>
      <c r="Q9" s="172" t="s">
        <v>0</v>
      </c>
      <c r="R9" s="170" t="s">
        <v>2</v>
      </c>
      <c r="S9" s="171" t="s">
        <v>3</v>
      </c>
      <c r="T9" s="255"/>
      <c r="U9" s="255"/>
    </row>
    <row r="10" spans="1:28" ht="24" customHeight="1" x14ac:dyDescent="0.2">
      <c r="A10" s="173" t="s">
        <v>11</v>
      </c>
      <c r="B10" s="174">
        <v>426</v>
      </c>
      <c r="C10" s="174">
        <v>293</v>
      </c>
      <c r="D10" s="174">
        <v>65</v>
      </c>
      <c r="E10" s="174">
        <v>38</v>
      </c>
      <c r="F10" s="175">
        <f t="shared" ref="F10:F22" si="0">B10*0.5+C10*1+D10*2+E10*2.5</f>
        <v>731</v>
      </c>
      <c r="G10" s="176"/>
      <c r="H10" s="177" t="s">
        <v>4</v>
      </c>
      <c r="I10" s="174">
        <v>132</v>
      </c>
      <c r="J10" s="174">
        <v>159</v>
      </c>
      <c r="K10" s="174">
        <v>51</v>
      </c>
      <c r="L10" s="174">
        <v>31</v>
      </c>
      <c r="M10" s="175">
        <f t="shared" ref="M10:M22" si="1">I10*0.5+J10*1+K10*2+L10*2.5</f>
        <v>404.5</v>
      </c>
      <c r="N10" s="178">
        <f>F20+F21+F22+M10</f>
        <v>1598</v>
      </c>
      <c r="O10" s="177" t="s">
        <v>43</v>
      </c>
      <c r="P10" s="174">
        <v>177</v>
      </c>
      <c r="Q10" s="174">
        <v>247</v>
      </c>
      <c r="R10" s="174">
        <v>50</v>
      </c>
      <c r="S10" s="174">
        <v>33</v>
      </c>
      <c r="T10" s="175">
        <f t="shared" ref="T10:T21" si="2">P10*0.5+Q10*1+R10*2+S10*2.5</f>
        <v>518</v>
      </c>
      <c r="U10" s="179"/>
      <c r="AB10" s="163"/>
    </row>
    <row r="11" spans="1:28" ht="24" customHeight="1" x14ac:dyDescent="0.2">
      <c r="A11" s="173" t="s">
        <v>14</v>
      </c>
      <c r="B11" s="174">
        <v>461</v>
      </c>
      <c r="C11" s="174">
        <v>360</v>
      </c>
      <c r="D11" s="174">
        <v>81</v>
      </c>
      <c r="E11" s="174">
        <v>43</v>
      </c>
      <c r="F11" s="175">
        <f t="shared" si="0"/>
        <v>860</v>
      </c>
      <c r="G11" s="176"/>
      <c r="H11" s="177" t="s">
        <v>5</v>
      </c>
      <c r="I11" s="174">
        <v>154</v>
      </c>
      <c r="J11" s="174">
        <v>169</v>
      </c>
      <c r="K11" s="174">
        <v>42</v>
      </c>
      <c r="L11" s="174">
        <v>37</v>
      </c>
      <c r="M11" s="175">
        <f t="shared" si="1"/>
        <v>422.5</v>
      </c>
      <c r="N11" s="178">
        <f>F21+F22+M10+M11</f>
        <v>1625.5</v>
      </c>
      <c r="O11" s="177" t="s">
        <v>44</v>
      </c>
      <c r="P11" s="174">
        <v>198</v>
      </c>
      <c r="Q11" s="174">
        <v>233</v>
      </c>
      <c r="R11" s="174">
        <v>54</v>
      </c>
      <c r="S11" s="174">
        <v>39</v>
      </c>
      <c r="T11" s="175">
        <f t="shared" si="2"/>
        <v>537.5</v>
      </c>
      <c r="U11" s="176"/>
      <c r="AB11" s="163"/>
    </row>
    <row r="12" spans="1:28" ht="24" customHeight="1" x14ac:dyDescent="0.2">
      <c r="A12" s="173" t="s">
        <v>17</v>
      </c>
      <c r="B12" s="174">
        <v>285</v>
      </c>
      <c r="C12" s="174">
        <v>285</v>
      </c>
      <c r="D12" s="174">
        <v>56</v>
      </c>
      <c r="E12" s="174">
        <v>44</v>
      </c>
      <c r="F12" s="175">
        <f t="shared" si="0"/>
        <v>649.5</v>
      </c>
      <c r="G12" s="176"/>
      <c r="H12" s="177" t="s">
        <v>6</v>
      </c>
      <c r="I12" s="174">
        <v>136</v>
      </c>
      <c r="J12" s="174">
        <v>180</v>
      </c>
      <c r="K12" s="174">
        <v>54</v>
      </c>
      <c r="L12" s="174">
        <v>29</v>
      </c>
      <c r="M12" s="175">
        <f t="shared" si="1"/>
        <v>428.5</v>
      </c>
      <c r="N12" s="176">
        <f>F22+M10+M11+M12</f>
        <v>1608</v>
      </c>
      <c r="O12" s="177" t="s">
        <v>32</v>
      </c>
      <c r="P12" s="174">
        <v>205</v>
      </c>
      <c r="Q12" s="174">
        <v>254</v>
      </c>
      <c r="R12" s="174">
        <v>44</v>
      </c>
      <c r="S12" s="174">
        <v>35</v>
      </c>
      <c r="T12" s="175">
        <f t="shared" si="2"/>
        <v>532</v>
      </c>
      <c r="U12" s="176"/>
      <c r="AB12" s="163"/>
    </row>
    <row r="13" spans="1:28" ht="24" customHeight="1" x14ac:dyDescent="0.2">
      <c r="A13" s="173" t="s">
        <v>19</v>
      </c>
      <c r="B13" s="174">
        <v>258</v>
      </c>
      <c r="C13" s="174">
        <v>273</v>
      </c>
      <c r="D13" s="174">
        <v>64</v>
      </c>
      <c r="E13" s="174">
        <v>40</v>
      </c>
      <c r="F13" s="175">
        <f t="shared" si="0"/>
        <v>630</v>
      </c>
      <c r="G13" s="176">
        <f t="shared" ref="G13:G19" si="3">F10+F11+F12+F13</f>
        <v>2870.5</v>
      </c>
      <c r="H13" s="177" t="s">
        <v>7</v>
      </c>
      <c r="I13" s="174">
        <v>161</v>
      </c>
      <c r="J13" s="174">
        <v>200</v>
      </c>
      <c r="K13" s="174">
        <v>46</v>
      </c>
      <c r="L13" s="174">
        <v>25</v>
      </c>
      <c r="M13" s="175">
        <f t="shared" si="1"/>
        <v>435</v>
      </c>
      <c r="N13" s="176">
        <f t="shared" ref="N13:N18" si="4">M10+M11+M12+M13</f>
        <v>1690.5</v>
      </c>
      <c r="O13" s="177" t="s">
        <v>33</v>
      </c>
      <c r="P13" s="174">
        <v>169</v>
      </c>
      <c r="Q13" s="174">
        <v>283</v>
      </c>
      <c r="R13" s="174">
        <v>45</v>
      </c>
      <c r="S13" s="174">
        <v>40</v>
      </c>
      <c r="T13" s="175">
        <f t="shared" si="2"/>
        <v>557.5</v>
      </c>
      <c r="U13" s="176">
        <f t="shared" ref="U13:U21" si="5">T10+T11+T12+T13</f>
        <v>2145</v>
      </c>
      <c r="AB13" s="180">
        <v>212.5</v>
      </c>
    </row>
    <row r="14" spans="1:28" ht="24" customHeight="1" x14ac:dyDescent="0.2">
      <c r="A14" s="173" t="s">
        <v>21</v>
      </c>
      <c r="B14" s="174">
        <v>234</v>
      </c>
      <c r="C14" s="174">
        <v>283</v>
      </c>
      <c r="D14" s="174">
        <v>54</v>
      </c>
      <c r="E14" s="174">
        <v>38</v>
      </c>
      <c r="F14" s="175">
        <f t="shared" si="0"/>
        <v>603</v>
      </c>
      <c r="G14" s="176">
        <f t="shared" si="3"/>
        <v>2742.5</v>
      </c>
      <c r="H14" s="177" t="s">
        <v>9</v>
      </c>
      <c r="I14" s="174">
        <v>150</v>
      </c>
      <c r="J14" s="174">
        <v>191</v>
      </c>
      <c r="K14" s="174">
        <v>50</v>
      </c>
      <c r="L14" s="174">
        <v>22</v>
      </c>
      <c r="M14" s="175">
        <f t="shared" si="1"/>
        <v>421</v>
      </c>
      <c r="N14" s="176">
        <f t="shared" si="4"/>
        <v>1707</v>
      </c>
      <c r="O14" s="177" t="s">
        <v>29</v>
      </c>
      <c r="P14" s="181">
        <v>217</v>
      </c>
      <c r="Q14" s="181">
        <v>295</v>
      </c>
      <c r="R14" s="181">
        <v>54</v>
      </c>
      <c r="S14" s="181">
        <v>39</v>
      </c>
      <c r="T14" s="175">
        <f t="shared" si="2"/>
        <v>609</v>
      </c>
      <c r="U14" s="176">
        <f t="shared" si="5"/>
        <v>2236</v>
      </c>
      <c r="AB14" s="180">
        <v>226</v>
      </c>
    </row>
    <row r="15" spans="1:28" ht="24" customHeight="1" x14ac:dyDescent="0.2">
      <c r="A15" s="173" t="s">
        <v>23</v>
      </c>
      <c r="B15" s="174">
        <v>225</v>
      </c>
      <c r="C15" s="174">
        <v>270</v>
      </c>
      <c r="D15" s="174">
        <v>59</v>
      </c>
      <c r="E15" s="174">
        <v>39</v>
      </c>
      <c r="F15" s="175">
        <f t="shared" si="0"/>
        <v>598</v>
      </c>
      <c r="G15" s="176">
        <f t="shared" si="3"/>
        <v>2480.5</v>
      </c>
      <c r="H15" s="177" t="s">
        <v>12</v>
      </c>
      <c r="I15" s="174">
        <v>145</v>
      </c>
      <c r="J15" s="174">
        <v>158</v>
      </c>
      <c r="K15" s="174">
        <v>40</v>
      </c>
      <c r="L15" s="174">
        <v>21</v>
      </c>
      <c r="M15" s="175">
        <f t="shared" si="1"/>
        <v>363</v>
      </c>
      <c r="N15" s="176">
        <f t="shared" si="4"/>
        <v>1647.5</v>
      </c>
      <c r="O15" s="173" t="s">
        <v>30</v>
      </c>
      <c r="P15" s="174">
        <v>197</v>
      </c>
      <c r="Q15" s="174">
        <v>269</v>
      </c>
      <c r="R15" s="174">
        <v>59</v>
      </c>
      <c r="S15" s="174">
        <v>29</v>
      </c>
      <c r="T15" s="175">
        <f t="shared" si="2"/>
        <v>558</v>
      </c>
      <c r="U15" s="176">
        <f t="shared" si="5"/>
        <v>2256.5</v>
      </c>
      <c r="AB15" s="180">
        <v>233.5</v>
      </c>
    </row>
    <row r="16" spans="1:28" ht="24" customHeight="1" x14ac:dyDescent="0.2">
      <c r="A16" s="173" t="s">
        <v>39</v>
      </c>
      <c r="B16" s="174">
        <v>212</v>
      </c>
      <c r="C16" s="174">
        <v>277</v>
      </c>
      <c r="D16" s="174">
        <v>56</v>
      </c>
      <c r="E16" s="174">
        <v>49</v>
      </c>
      <c r="F16" s="175">
        <f t="shared" si="0"/>
        <v>617.5</v>
      </c>
      <c r="G16" s="176">
        <f t="shared" si="3"/>
        <v>2448.5</v>
      </c>
      <c r="H16" s="177" t="s">
        <v>15</v>
      </c>
      <c r="I16" s="174">
        <v>150</v>
      </c>
      <c r="J16" s="174">
        <v>169</v>
      </c>
      <c r="K16" s="174">
        <v>41</v>
      </c>
      <c r="L16" s="174">
        <v>24</v>
      </c>
      <c r="M16" s="175">
        <f t="shared" si="1"/>
        <v>386</v>
      </c>
      <c r="N16" s="176">
        <f t="shared" si="4"/>
        <v>1605</v>
      </c>
      <c r="O16" s="177" t="s">
        <v>8</v>
      </c>
      <c r="P16" s="174">
        <v>242</v>
      </c>
      <c r="Q16" s="174">
        <v>240</v>
      </c>
      <c r="R16" s="174">
        <v>52</v>
      </c>
      <c r="S16" s="174">
        <v>34</v>
      </c>
      <c r="T16" s="175">
        <f t="shared" si="2"/>
        <v>550</v>
      </c>
      <c r="U16" s="176">
        <f t="shared" si="5"/>
        <v>2274.5</v>
      </c>
      <c r="AB16" s="180">
        <v>234</v>
      </c>
    </row>
    <row r="17" spans="1:28" ht="24" customHeight="1" x14ac:dyDescent="0.2">
      <c r="A17" s="173" t="s">
        <v>40</v>
      </c>
      <c r="B17" s="174">
        <v>225</v>
      </c>
      <c r="C17" s="174">
        <v>310</v>
      </c>
      <c r="D17" s="174">
        <v>57</v>
      </c>
      <c r="E17" s="174">
        <v>30</v>
      </c>
      <c r="F17" s="175">
        <f t="shared" si="0"/>
        <v>611.5</v>
      </c>
      <c r="G17" s="176">
        <f t="shared" si="3"/>
        <v>2430</v>
      </c>
      <c r="H17" s="177" t="s">
        <v>18</v>
      </c>
      <c r="I17" s="174">
        <v>158</v>
      </c>
      <c r="J17" s="174">
        <v>147</v>
      </c>
      <c r="K17" s="174">
        <v>40</v>
      </c>
      <c r="L17" s="174">
        <v>26</v>
      </c>
      <c r="M17" s="175">
        <f t="shared" si="1"/>
        <v>371</v>
      </c>
      <c r="N17" s="176">
        <f t="shared" si="4"/>
        <v>1541</v>
      </c>
      <c r="O17" s="177" t="s">
        <v>10</v>
      </c>
      <c r="P17" s="174">
        <v>253</v>
      </c>
      <c r="Q17" s="174">
        <v>281</v>
      </c>
      <c r="R17" s="174">
        <v>61</v>
      </c>
      <c r="S17" s="174">
        <v>41</v>
      </c>
      <c r="T17" s="175">
        <f t="shared" si="2"/>
        <v>632</v>
      </c>
      <c r="U17" s="176">
        <f t="shared" si="5"/>
        <v>2349</v>
      </c>
      <c r="AB17" s="180">
        <v>248</v>
      </c>
    </row>
    <row r="18" spans="1:28" ht="24" customHeight="1" x14ac:dyDescent="0.2">
      <c r="A18" s="173" t="s">
        <v>41</v>
      </c>
      <c r="B18" s="174">
        <v>186</v>
      </c>
      <c r="C18" s="174">
        <v>258</v>
      </c>
      <c r="D18" s="174">
        <v>54</v>
      </c>
      <c r="E18" s="174">
        <v>37</v>
      </c>
      <c r="F18" s="175">
        <f t="shared" si="0"/>
        <v>551.5</v>
      </c>
      <c r="G18" s="176">
        <f t="shared" si="3"/>
        <v>2378.5</v>
      </c>
      <c r="H18" s="177" t="s">
        <v>20</v>
      </c>
      <c r="I18" s="174">
        <v>183</v>
      </c>
      <c r="J18" s="174">
        <v>162</v>
      </c>
      <c r="K18" s="174">
        <v>55</v>
      </c>
      <c r="L18" s="174">
        <v>23</v>
      </c>
      <c r="M18" s="175">
        <f t="shared" si="1"/>
        <v>421</v>
      </c>
      <c r="N18" s="176">
        <f t="shared" si="4"/>
        <v>1541</v>
      </c>
      <c r="O18" s="177" t="s">
        <v>13</v>
      </c>
      <c r="P18" s="174">
        <v>256</v>
      </c>
      <c r="Q18" s="174">
        <v>312</v>
      </c>
      <c r="R18" s="174">
        <v>68</v>
      </c>
      <c r="S18" s="174">
        <v>31</v>
      </c>
      <c r="T18" s="175">
        <f t="shared" si="2"/>
        <v>653.5</v>
      </c>
      <c r="U18" s="176">
        <f t="shared" si="5"/>
        <v>2393.5</v>
      </c>
      <c r="AB18" s="180">
        <v>248</v>
      </c>
    </row>
    <row r="19" spans="1:28" ht="24" customHeight="1" thickBot="1" x14ac:dyDescent="0.25">
      <c r="A19" s="182" t="s">
        <v>42</v>
      </c>
      <c r="B19" s="183">
        <v>148</v>
      </c>
      <c r="C19" s="183">
        <v>235</v>
      </c>
      <c r="D19" s="183">
        <v>45</v>
      </c>
      <c r="E19" s="183">
        <v>32</v>
      </c>
      <c r="F19" s="184">
        <f t="shared" si="0"/>
        <v>479</v>
      </c>
      <c r="G19" s="185">
        <f t="shared" si="3"/>
        <v>2259.5</v>
      </c>
      <c r="H19" s="186" t="s">
        <v>22</v>
      </c>
      <c r="I19" s="181">
        <v>181</v>
      </c>
      <c r="J19" s="181">
        <v>148</v>
      </c>
      <c r="K19" s="181">
        <v>45</v>
      </c>
      <c r="L19" s="181">
        <v>20</v>
      </c>
      <c r="M19" s="175">
        <f t="shared" si="1"/>
        <v>378.5</v>
      </c>
      <c r="N19" s="176">
        <f>M16+M17+M18+M19</f>
        <v>1556.5</v>
      </c>
      <c r="O19" s="177" t="s">
        <v>16</v>
      </c>
      <c r="P19" s="174">
        <v>206</v>
      </c>
      <c r="Q19" s="174">
        <v>259</v>
      </c>
      <c r="R19" s="174">
        <v>47</v>
      </c>
      <c r="S19" s="174">
        <v>25</v>
      </c>
      <c r="T19" s="175">
        <f t="shared" si="2"/>
        <v>518.5</v>
      </c>
      <c r="U19" s="176">
        <f t="shared" si="5"/>
        <v>2354</v>
      </c>
      <c r="AB19" s="180">
        <v>262</v>
      </c>
    </row>
    <row r="20" spans="1:28" ht="24" customHeight="1" x14ac:dyDescent="0.2">
      <c r="A20" s="177" t="s">
        <v>27</v>
      </c>
      <c r="B20" s="181">
        <v>147</v>
      </c>
      <c r="C20" s="181">
        <v>150</v>
      </c>
      <c r="D20" s="181">
        <v>47</v>
      </c>
      <c r="E20" s="181">
        <v>31</v>
      </c>
      <c r="F20" s="187">
        <f t="shared" si="0"/>
        <v>395</v>
      </c>
      <c r="G20" s="188"/>
      <c r="H20" s="177" t="s">
        <v>24</v>
      </c>
      <c r="I20" s="174">
        <v>174</v>
      </c>
      <c r="J20" s="174">
        <v>160</v>
      </c>
      <c r="K20" s="174">
        <v>45</v>
      </c>
      <c r="L20" s="174">
        <v>44</v>
      </c>
      <c r="M20" s="187">
        <f t="shared" si="1"/>
        <v>447</v>
      </c>
      <c r="N20" s="176">
        <f>M17+M18+M19+M20</f>
        <v>1617.5</v>
      </c>
      <c r="O20" s="177" t="s">
        <v>45</v>
      </c>
      <c r="P20" s="181">
        <v>196</v>
      </c>
      <c r="Q20" s="181">
        <v>236</v>
      </c>
      <c r="R20" s="181">
        <v>54</v>
      </c>
      <c r="S20" s="181">
        <v>18</v>
      </c>
      <c r="T20" s="187">
        <f t="shared" si="2"/>
        <v>487</v>
      </c>
      <c r="U20" s="176">
        <f t="shared" si="5"/>
        <v>2291</v>
      </c>
      <c r="AB20" s="180">
        <v>275</v>
      </c>
    </row>
    <row r="21" spans="1:28" ht="24" customHeight="1" thickBot="1" x14ac:dyDescent="0.25">
      <c r="A21" s="177" t="s">
        <v>28</v>
      </c>
      <c r="B21" s="174">
        <v>165</v>
      </c>
      <c r="C21" s="174">
        <v>167</v>
      </c>
      <c r="D21" s="174">
        <v>52</v>
      </c>
      <c r="E21" s="174">
        <v>37</v>
      </c>
      <c r="F21" s="175">
        <f t="shared" si="0"/>
        <v>446</v>
      </c>
      <c r="G21" s="189"/>
      <c r="H21" s="186" t="s">
        <v>25</v>
      </c>
      <c r="I21" s="174">
        <v>207</v>
      </c>
      <c r="J21" s="174">
        <v>143</v>
      </c>
      <c r="K21" s="174">
        <v>54</v>
      </c>
      <c r="L21" s="174">
        <v>36</v>
      </c>
      <c r="M21" s="175">
        <f t="shared" si="1"/>
        <v>444.5</v>
      </c>
      <c r="N21" s="176">
        <f>M18+M19+M20+M21</f>
        <v>1691</v>
      </c>
      <c r="O21" s="182" t="s">
        <v>46</v>
      </c>
      <c r="P21" s="183">
        <v>179</v>
      </c>
      <c r="Q21" s="183">
        <v>244</v>
      </c>
      <c r="R21" s="183">
        <v>50</v>
      </c>
      <c r="S21" s="183">
        <v>21</v>
      </c>
      <c r="T21" s="184">
        <f t="shared" si="2"/>
        <v>486</v>
      </c>
      <c r="U21" s="185">
        <f t="shared" si="5"/>
        <v>2145</v>
      </c>
      <c r="AB21" s="180">
        <v>276</v>
      </c>
    </row>
    <row r="22" spans="1:28" ht="24" customHeight="1" thickBot="1" x14ac:dyDescent="0.25">
      <c r="A22" s="177" t="s">
        <v>1</v>
      </c>
      <c r="B22" s="174">
        <v>98</v>
      </c>
      <c r="C22" s="174">
        <v>166</v>
      </c>
      <c r="D22" s="174">
        <v>35</v>
      </c>
      <c r="E22" s="174">
        <v>27</v>
      </c>
      <c r="F22" s="175">
        <f t="shared" si="0"/>
        <v>352.5</v>
      </c>
      <c r="G22" s="176"/>
      <c r="H22" s="182" t="s">
        <v>26</v>
      </c>
      <c r="I22" s="183">
        <v>190</v>
      </c>
      <c r="J22" s="183">
        <v>191</v>
      </c>
      <c r="K22" s="183">
        <v>61</v>
      </c>
      <c r="L22" s="183">
        <v>37</v>
      </c>
      <c r="M22" s="175">
        <f t="shared" si="1"/>
        <v>500.5</v>
      </c>
      <c r="N22" s="185">
        <f>M19+M20+M21+M22</f>
        <v>1770.5</v>
      </c>
      <c r="O22" s="177"/>
      <c r="P22" s="181"/>
      <c r="Q22" s="181"/>
      <c r="R22" s="181"/>
      <c r="S22" s="181"/>
      <c r="T22" s="187"/>
      <c r="U22" s="190"/>
      <c r="AB22" s="180"/>
    </row>
    <row r="23" spans="1:28" ht="13.5" customHeight="1" x14ac:dyDescent="0.2">
      <c r="A23" s="247" t="s">
        <v>47</v>
      </c>
      <c r="B23" s="248"/>
      <c r="C23" s="251" t="s">
        <v>50</v>
      </c>
      <c r="D23" s="252"/>
      <c r="E23" s="252"/>
      <c r="F23" s="253"/>
      <c r="G23" s="191">
        <f>MAX(G13:G19)</f>
        <v>2870.5</v>
      </c>
      <c r="H23" s="260" t="s">
        <v>48</v>
      </c>
      <c r="I23" s="261"/>
      <c r="J23" s="262" t="s">
        <v>50</v>
      </c>
      <c r="K23" s="263"/>
      <c r="L23" s="263"/>
      <c r="M23" s="264"/>
      <c r="N23" s="192">
        <f>MAX(N10:N22)</f>
        <v>1770.5</v>
      </c>
      <c r="O23" s="247" t="s">
        <v>49</v>
      </c>
      <c r="P23" s="248"/>
      <c r="Q23" s="251" t="s">
        <v>50</v>
      </c>
      <c r="R23" s="252"/>
      <c r="S23" s="252"/>
      <c r="T23" s="253"/>
      <c r="U23" s="191">
        <f>MAX(U13:U21)</f>
        <v>2393.5</v>
      </c>
      <c r="AB23" s="163"/>
    </row>
    <row r="24" spans="1:28" ht="13.5" customHeight="1" x14ac:dyDescent="0.2">
      <c r="A24" s="249"/>
      <c r="B24" s="250"/>
      <c r="C24" s="193" t="s">
        <v>73</v>
      </c>
      <c r="D24" s="194"/>
      <c r="E24" s="194"/>
      <c r="F24" s="195" t="s">
        <v>65</v>
      </c>
      <c r="G24" s="196"/>
      <c r="H24" s="249"/>
      <c r="I24" s="250"/>
      <c r="J24" s="193" t="s">
        <v>73</v>
      </c>
      <c r="K24" s="194"/>
      <c r="L24" s="194"/>
      <c r="M24" s="195" t="s">
        <v>93</v>
      </c>
      <c r="N24" s="196"/>
      <c r="O24" s="249"/>
      <c r="P24" s="250"/>
      <c r="Q24" s="193" t="s">
        <v>73</v>
      </c>
      <c r="R24" s="194"/>
      <c r="S24" s="194"/>
      <c r="T24" s="195" t="s">
        <v>69</v>
      </c>
      <c r="U24" s="196"/>
      <c r="AB24" s="163"/>
    </row>
    <row r="25" spans="1:28" ht="6.75" customHeight="1" x14ac:dyDescent="0.2">
      <c r="A25" s="197"/>
      <c r="B25" s="198"/>
      <c r="C25" s="198"/>
      <c r="D25" s="198"/>
      <c r="E25" s="198"/>
      <c r="F25" s="198"/>
      <c r="G25" s="199"/>
      <c r="H25" s="197"/>
      <c r="I25" s="200"/>
      <c r="J25" s="200"/>
      <c r="K25" s="198"/>
      <c r="L25" s="198"/>
      <c r="M25" s="198"/>
      <c r="N25" s="199"/>
      <c r="O25" s="197"/>
      <c r="P25" s="198"/>
      <c r="Q25" s="198"/>
      <c r="R25" s="198"/>
      <c r="S25" s="198"/>
      <c r="T25" s="198"/>
      <c r="U25" s="199"/>
    </row>
    <row r="26" spans="1:28" x14ac:dyDescent="0.2">
      <c r="A26" s="256" t="s">
        <v>51</v>
      </c>
      <c r="B26" s="256"/>
      <c r="C26" s="256"/>
      <c r="D26" s="256"/>
      <c r="E26" s="256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2"/>
      <c r="Q26" s="202"/>
      <c r="R26" s="203"/>
      <c r="S26" s="204"/>
      <c r="T26" s="205"/>
      <c r="U26" s="205"/>
    </row>
    <row r="27" spans="1:28" ht="12.75" customHeight="1" x14ac:dyDescent="0.2">
      <c r="A27" s="201"/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164"/>
      <c r="Q27" s="164"/>
      <c r="R27" s="161"/>
      <c r="S27" s="206"/>
      <c r="T27" s="207"/>
      <c r="U27" s="207"/>
    </row>
    <row r="28" spans="1:28" x14ac:dyDescent="0.2">
      <c r="A28" s="201"/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8"/>
      <c r="Q28" s="208"/>
      <c r="R28" s="209"/>
      <c r="S28" s="210"/>
      <c r="T28" s="211"/>
      <c r="U28" s="211"/>
    </row>
    <row r="29" spans="1:28" ht="9.75" customHeight="1" x14ac:dyDescent="0.2">
      <c r="A29" s="201"/>
      <c r="B29" s="201"/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8"/>
      <c r="Q29" s="208"/>
      <c r="R29" s="209"/>
      <c r="S29" s="210"/>
      <c r="T29" s="211"/>
      <c r="U29" s="211"/>
    </row>
    <row r="30" spans="1:28" x14ac:dyDescent="0.2">
      <c r="A30" s="212"/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3"/>
      <c r="Q30" s="213"/>
      <c r="R30" s="213"/>
      <c r="S30" s="213"/>
      <c r="T30" s="213"/>
      <c r="U30" s="213"/>
    </row>
    <row r="31" spans="1:28" x14ac:dyDescent="0.2">
      <c r="A31" s="212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</row>
    <row r="32" spans="1:28" x14ac:dyDescent="0.2">
      <c r="A32" s="212"/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</row>
    <row r="33" spans="1:23" x14ac:dyDescent="0.2">
      <c r="A33" s="212"/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</row>
    <row r="34" spans="1:23" x14ac:dyDescent="0.2">
      <c r="A34" s="212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</row>
    <row r="35" spans="1:23" x14ac:dyDescent="0.2">
      <c r="A35" s="212"/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</row>
    <row r="36" spans="1:23" x14ac:dyDescent="0.2">
      <c r="A36" s="212"/>
      <c r="B36" s="212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</row>
    <row r="37" spans="1:23" x14ac:dyDescent="0.2">
      <c r="A37" s="212"/>
      <c r="B37" s="212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W37" s="163" t="s">
        <v>27</v>
      </c>
    </row>
    <row r="38" spans="1:23" x14ac:dyDescent="0.2">
      <c r="A38" s="212"/>
      <c r="B38" s="212"/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W38" s="163" t="s">
        <v>28</v>
      </c>
    </row>
    <row r="39" spans="1:23" ht="6" customHeight="1" x14ac:dyDescent="0.2">
      <c r="A39" s="212"/>
      <c r="B39" s="212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W39" s="163" t="s">
        <v>1</v>
      </c>
    </row>
    <row r="40" spans="1:23" x14ac:dyDescent="0.2">
      <c r="A40" s="212"/>
      <c r="B40" s="212"/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W40" s="163" t="s">
        <v>4</v>
      </c>
    </row>
    <row r="41" spans="1:23" x14ac:dyDescent="0.2">
      <c r="A41" s="212"/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W41" s="163" t="s">
        <v>5</v>
      </c>
    </row>
    <row r="42" spans="1:23" x14ac:dyDescent="0.2">
      <c r="A42" s="212"/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W42" s="163" t="s">
        <v>6</v>
      </c>
    </row>
    <row r="43" spans="1:23" x14ac:dyDescent="0.2">
      <c r="A43" s="212"/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W43" s="163" t="s">
        <v>7</v>
      </c>
    </row>
    <row r="44" spans="1:23" x14ac:dyDescent="0.2">
      <c r="A44" s="212"/>
      <c r="B44" s="212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W44" s="163" t="s">
        <v>9</v>
      </c>
    </row>
    <row r="45" spans="1:23" x14ac:dyDescent="0.2">
      <c r="A45" s="212"/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W45" s="163" t="s">
        <v>12</v>
      </c>
    </row>
    <row r="46" spans="1:23" x14ac:dyDescent="0.2">
      <c r="A46" s="212"/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W46" s="163" t="s">
        <v>15</v>
      </c>
    </row>
    <row r="47" spans="1:23" x14ac:dyDescent="0.2">
      <c r="A47" s="212"/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W47" s="163" t="s">
        <v>18</v>
      </c>
    </row>
    <row r="48" spans="1:23" x14ac:dyDescent="0.2">
      <c r="A48" s="212"/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W48" s="163" t="s">
        <v>20</v>
      </c>
    </row>
    <row r="49" spans="1:23" ht="6" customHeight="1" x14ac:dyDescent="0.2">
      <c r="A49" s="212"/>
      <c r="B49" s="212"/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W49" s="163" t="s">
        <v>22</v>
      </c>
    </row>
    <row r="50" spans="1:23" x14ac:dyDescent="0.2">
      <c r="A50" s="212"/>
      <c r="B50" s="212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W50" s="163" t="s">
        <v>24</v>
      </c>
    </row>
    <row r="51" spans="1:23" x14ac:dyDescent="0.2">
      <c r="A51" s="212"/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W51" s="163" t="s">
        <v>25</v>
      </c>
    </row>
    <row r="52" spans="1:23" x14ac:dyDescent="0.2">
      <c r="A52" s="212"/>
      <c r="B52" s="212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W52" s="163" t="s">
        <v>26</v>
      </c>
    </row>
    <row r="53" spans="1:23" x14ac:dyDescent="0.2">
      <c r="A53" s="212"/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</row>
    <row r="54" spans="1:23" x14ac:dyDescent="0.2">
      <c r="A54" s="212"/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</row>
    <row r="55" spans="1:23" x14ac:dyDescent="0.2">
      <c r="A55" s="212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</row>
    <row r="56" spans="1:23" x14ac:dyDescent="0.2">
      <c r="A56" s="212"/>
      <c r="B56" s="212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</row>
    <row r="57" spans="1:23" x14ac:dyDescent="0.2">
      <c r="A57" s="212"/>
      <c r="B57" s="212"/>
      <c r="C57" s="212"/>
      <c r="D57" s="212"/>
      <c r="E57" s="212"/>
      <c r="F57" s="212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</row>
    <row r="58" spans="1:23" x14ac:dyDescent="0.2">
      <c r="A58" s="212"/>
      <c r="B58" s="212"/>
      <c r="C58" s="212"/>
      <c r="D58" s="212"/>
      <c r="E58" s="212"/>
      <c r="F58" s="212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</row>
    <row r="59" spans="1:23" x14ac:dyDescent="0.2">
      <c r="A59" s="212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</row>
    <row r="60" spans="1:23" x14ac:dyDescent="0.2">
      <c r="A60" s="212"/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</row>
    <row r="61" spans="1:23" x14ac:dyDescent="0.2">
      <c r="A61" s="212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</row>
    <row r="62" spans="1:23" x14ac:dyDescent="0.2">
      <c r="A62" s="212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</row>
    <row r="63" spans="1:23" x14ac:dyDescent="0.2">
      <c r="A63" s="212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</row>
    <row r="64" spans="1:23" x14ac:dyDescent="0.2">
      <c r="A64" s="212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</row>
    <row r="65" spans="1:21" x14ac:dyDescent="0.2">
      <c r="A65" s="212"/>
      <c r="B65" s="212"/>
      <c r="C65" s="212"/>
      <c r="D65" s="212"/>
      <c r="E65" s="212"/>
      <c r="F65" s="212"/>
      <c r="G65" s="212"/>
      <c r="H65" s="212"/>
      <c r="I65" s="212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2"/>
      <c r="U65" s="212"/>
    </row>
    <row r="66" spans="1:21" x14ac:dyDescent="0.2">
      <c r="A66" s="212"/>
      <c r="B66" s="212"/>
      <c r="C66" s="212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</row>
    <row r="67" spans="1:21" x14ac:dyDescent="0.2">
      <c r="A67" s="212"/>
      <c r="B67" s="212"/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</row>
    <row r="68" spans="1:21" x14ac:dyDescent="0.2">
      <c r="A68" s="212"/>
      <c r="B68" s="212"/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</row>
    <row r="69" spans="1:21" x14ac:dyDescent="0.2">
      <c r="A69" s="212"/>
      <c r="B69" s="212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</row>
    <row r="70" spans="1:21" x14ac:dyDescent="0.2">
      <c r="A70" s="212"/>
      <c r="B70" s="212"/>
      <c r="C70" s="212"/>
      <c r="D70" s="212"/>
      <c r="E70" s="212"/>
      <c r="F70" s="212"/>
      <c r="G70" s="212"/>
      <c r="H70" s="212"/>
      <c r="I70" s="212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</row>
    <row r="71" spans="1:21" x14ac:dyDescent="0.2">
      <c r="A71" s="212"/>
      <c r="B71" s="212"/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</row>
    <row r="72" spans="1:21" x14ac:dyDescent="0.2">
      <c r="A72" s="212"/>
      <c r="B72" s="212"/>
      <c r="C72" s="212"/>
      <c r="D72" s="212"/>
      <c r="E72" s="212"/>
      <c r="F72" s="212"/>
      <c r="G72" s="212"/>
      <c r="H72" s="212"/>
      <c r="I72" s="212"/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</row>
    <row r="73" spans="1:21" x14ac:dyDescent="0.2">
      <c r="A73" s="212"/>
      <c r="B73" s="212"/>
      <c r="C73" s="212"/>
      <c r="D73" s="212"/>
      <c r="E73" s="212"/>
      <c r="F73" s="212"/>
      <c r="G73" s="212"/>
      <c r="H73" s="212"/>
      <c r="I73" s="212"/>
      <c r="J73" s="212"/>
      <c r="K73" s="212"/>
      <c r="L73" s="212"/>
      <c r="M73" s="212"/>
      <c r="N73" s="212"/>
      <c r="O73" s="212"/>
      <c r="P73" s="212"/>
      <c r="Q73" s="212"/>
      <c r="R73" s="212"/>
      <c r="S73" s="212"/>
      <c r="T73" s="212"/>
      <c r="U73" s="212"/>
    </row>
    <row r="74" spans="1:21" x14ac:dyDescent="0.2">
      <c r="A74" s="212"/>
      <c r="B74" s="212"/>
      <c r="C74" s="212"/>
      <c r="D74" s="212"/>
      <c r="E74" s="212"/>
      <c r="F74" s="212"/>
      <c r="G74" s="212"/>
      <c r="H74" s="212"/>
      <c r="I74" s="212"/>
      <c r="J74" s="212"/>
      <c r="K74" s="212"/>
      <c r="L74" s="212"/>
      <c r="M74" s="212"/>
      <c r="N74" s="212"/>
      <c r="O74" s="212"/>
      <c r="P74" s="212"/>
      <c r="Q74" s="212"/>
      <c r="R74" s="212"/>
      <c r="S74" s="212"/>
      <c r="T74" s="212"/>
      <c r="U74" s="212"/>
    </row>
    <row r="75" spans="1:21" x14ac:dyDescent="0.2">
      <c r="A75" s="212"/>
      <c r="B75" s="212"/>
      <c r="C75" s="212"/>
      <c r="D75" s="212"/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212"/>
      <c r="Q75" s="212"/>
      <c r="R75" s="212"/>
      <c r="S75" s="212"/>
      <c r="T75" s="212"/>
      <c r="U75" s="212"/>
    </row>
    <row r="76" spans="1:21" x14ac:dyDescent="0.2">
      <c r="A76" s="212"/>
      <c r="B76" s="212"/>
      <c r="C76" s="212"/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</row>
    <row r="77" spans="1:21" x14ac:dyDescent="0.2">
      <c r="A77" s="212"/>
      <c r="B77" s="212"/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  <c r="O77" s="212"/>
      <c r="P77" s="212"/>
      <c r="Q77" s="212"/>
      <c r="R77" s="212"/>
      <c r="S77" s="212"/>
      <c r="T77" s="212"/>
      <c r="U77" s="212"/>
    </row>
    <row r="78" spans="1:21" x14ac:dyDescent="0.2">
      <c r="A78" s="212"/>
      <c r="B78" s="212"/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</row>
    <row r="79" spans="1:21" x14ac:dyDescent="0.2">
      <c r="A79" s="212"/>
      <c r="B79" s="212"/>
      <c r="C79" s="212"/>
      <c r="D79" s="212"/>
      <c r="E79" s="212"/>
      <c r="F79" s="212"/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212"/>
      <c r="R79" s="212"/>
      <c r="S79" s="212"/>
      <c r="T79" s="212"/>
      <c r="U79" s="212"/>
    </row>
    <row r="80" spans="1:21" x14ac:dyDescent="0.2">
      <c r="A80" s="212"/>
      <c r="B80" s="212"/>
      <c r="C80" s="212"/>
      <c r="D80" s="212"/>
      <c r="E80" s="212"/>
      <c r="F80" s="212"/>
      <c r="G80" s="212"/>
      <c r="H80" s="212"/>
      <c r="I80" s="212"/>
      <c r="J80" s="212"/>
      <c r="K80" s="212"/>
      <c r="L80" s="212"/>
      <c r="M80" s="212"/>
      <c r="N80" s="212"/>
      <c r="O80" s="212"/>
      <c r="P80" s="212"/>
      <c r="Q80" s="212"/>
      <c r="R80" s="212"/>
      <c r="S80" s="212"/>
      <c r="T80" s="212"/>
      <c r="U80" s="212"/>
    </row>
    <row r="81" spans="1:21" x14ac:dyDescent="0.2">
      <c r="A81" s="212"/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</row>
    <row r="82" spans="1:21" x14ac:dyDescent="0.2">
      <c r="A82" s="212"/>
      <c r="B82" s="212"/>
      <c r="C82" s="212"/>
      <c r="D82" s="212"/>
      <c r="E82" s="212"/>
      <c r="F82" s="212"/>
      <c r="G82" s="212"/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212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84" t="s">
        <v>38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82" t="s">
        <v>54</v>
      </c>
      <c r="B4" s="282"/>
      <c r="C4" s="282"/>
      <c r="D4" s="51"/>
      <c r="E4" s="285" t="str">
        <f>'G-1'!E4:H4</f>
        <v>DE OBRA</v>
      </c>
      <c r="F4" s="285"/>
      <c r="G4" s="285"/>
      <c r="H4" s="28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80" t="s">
        <v>56</v>
      </c>
      <c r="B5" s="280"/>
      <c r="C5" s="280"/>
      <c r="D5" s="285" t="str">
        <f>'G-1'!D5:H5</f>
        <v>CALLE 30 X CARRERA 4</v>
      </c>
      <c r="E5" s="285"/>
      <c r="F5" s="285"/>
      <c r="G5" s="285"/>
      <c r="H5" s="285"/>
      <c r="I5" s="280" t="s">
        <v>53</v>
      </c>
      <c r="J5" s="280"/>
      <c r="K5" s="280"/>
      <c r="L5" s="232">
        <f>'G-1'!L5:N5</f>
        <v>2503</v>
      </c>
      <c r="M5" s="232"/>
      <c r="N5" s="232"/>
      <c r="O5" s="50"/>
      <c r="P5" s="280" t="s">
        <v>57</v>
      </c>
      <c r="Q5" s="280"/>
      <c r="R5" s="280"/>
      <c r="S5" s="232" t="s">
        <v>134</v>
      </c>
      <c r="T5" s="232"/>
      <c r="U5" s="232"/>
    </row>
    <row r="6" spans="1:28" ht="12.75" customHeight="1" x14ac:dyDescent="0.2">
      <c r="A6" s="280" t="s">
        <v>55</v>
      </c>
      <c r="B6" s="280"/>
      <c r="C6" s="280"/>
      <c r="D6" s="283" t="s">
        <v>154</v>
      </c>
      <c r="E6" s="283"/>
      <c r="F6" s="283"/>
      <c r="G6" s="283"/>
      <c r="H6" s="283"/>
      <c r="I6" s="280" t="s">
        <v>59</v>
      </c>
      <c r="J6" s="280"/>
      <c r="K6" s="280"/>
      <c r="L6" s="279">
        <v>1</v>
      </c>
      <c r="M6" s="279"/>
      <c r="N6" s="279"/>
      <c r="O6" s="54"/>
      <c r="P6" s="280" t="s">
        <v>58</v>
      </c>
      <c r="Q6" s="280"/>
      <c r="R6" s="280"/>
      <c r="S6" s="286">
        <f>'G-1'!S6:U6</f>
        <v>42970</v>
      </c>
      <c r="T6" s="286"/>
      <c r="U6" s="286"/>
    </row>
    <row r="7" spans="1:28" ht="7.5" customHeight="1" x14ac:dyDescent="0.2">
      <c r="A7" s="55"/>
      <c r="B7" s="49"/>
      <c r="C7" s="49"/>
      <c r="D7" s="49"/>
      <c r="E7" s="281"/>
      <c r="F7" s="281"/>
      <c r="G7" s="281"/>
      <c r="H7" s="281"/>
      <c r="I7" s="281"/>
      <c r="J7" s="281"/>
      <c r="K7" s="28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74" t="s">
        <v>36</v>
      </c>
      <c r="B8" s="276" t="s">
        <v>34</v>
      </c>
      <c r="C8" s="277"/>
      <c r="D8" s="277"/>
      <c r="E8" s="278"/>
      <c r="F8" s="274" t="s">
        <v>35</v>
      </c>
      <c r="G8" s="274" t="s">
        <v>37</v>
      </c>
      <c r="H8" s="274" t="s">
        <v>36</v>
      </c>
      <c r="I8" s="276" t="s">
        <v>34</v>
      </c>
      <c r="J8" s="277"/>
      <c r="K8" s="277"/>
      <c r="L8" s="278"/>
      <c r="M8" s="274" t="s">
        <v>35</v>
      </c>
      <c r="N8" s="274" t="s">
        <v>37</v>
      </c>
      <c r="O8" s="274" t="s">
        <v>36</v>
      </c>
      <c r="P8" s="276" t="s">
        <v>34</v>
      </c>
      <c r="Q8" s="277"/>
      <c r="R8" s="277"/>
      <c r="S8" s="278"/>
      <c r="T8" s="274" t="s">
        <v>35</v>
      </c>
      <c r="U8" s="274" t="s">
        <v>37</v>
      </c>
    </row>
    <row r="9" spans="1:28" ht="12" customHeight="1" x14ac:dyDescent="0.2">
      <c r="A9" s="275"/>
      <c r="B9" s="57" t="s">
        <v>52</v>
      </c>
      <c r="C9" s="57" t="s">
        <v>0</v>
      </c>
      <c r="D9" s="57" t="s">
        <v>2</v>
      </c>
      <c r="E9" s="58" t="s">
        <v>3</v>
      </c>
      <c r="F9" s="275"/>
      <c r="G9" s="275"/>
      <c r="H9" s="275"/>
      <c r="I9" s="59" t="s">
        <v>52</v>
      </c>
      <c r="J9" s="59" t="s">
        <v>0</v>
      </c>
      <c r="K9" s="57" t="s">
        <v>2</v>
      </c>
      <c r="L9" s="58" t="s">
        <v>3</v>
      </c>
      <c r="M9" s="275"/>
      <c r="N9" s="275"/>
      <c r="O9" s="275"/>
      <c r="P9" s="59" t="s">
        <v>52</v>
      </c>
      <c r="Q9" s="59" t="s">
        <v>0</v>
      </c>
      <c r="R9" s="57" t="s">
        <v>2</v>
      </c>
      <c r="S9" s="58" t="s">
        <v>3</v>
      </c>
      <c r="T9" s="275"/>
      <c r="U9" s="275"/>
    </row>
    <row r="10" spans="1:28" ht="24" customHeight="1" x14ac:dyDescent="0.2">
      <c r="A10" s="60" t="s">
        <v>11</v>
      </c>
      <c r="B10" s="61">
        <v>59</v>
      </c>
      <c r="C10" s="61">
        <v>48</v>
      </c>
      <c r="D10" s="61">
        <v>6</v>
      </c>
      <c r="E10" s="61">
        <v>5</v>
      </c>
      <c r="F10" s="62">
        <f t="shared" ref="F10:F22" si="0">B10*0.5+C10*1+D10*2+E10*2.5</f>
        <v>102</v>
      </c>
      <c r="G10" s="63"/>
      <c r="H10" s="64" t="s">
        <v>4</v>
      </c>
      <c r="I10" s="46">
        <v>37</v>
      </c>
      <c r="J10" s="46">
        <v>53</v>
      </c>
      <c r="K10" s="46">
        <v>6</v>
      </c>
      <c r="L10" s="46">
        <v>3</v>
      </c>
      <c r="M10" s="62">
        <f t="shared" ref="M10:M22" si="1">I10*0.5+J10*1+K10*2+L10*2.5</f>
        <v>91</v>
      </c>
      <c r="N10" s="65">
        <f>F20+F21+F22+M10</f>
        <v>317.5</v>
      </c>
      <c r="O10" s="64" t="s">
        <v>43</v>
      </c>
      <c r="P10" s="46">
        <v>57</v>
      </c>
      <c r="Q10" s="46">
        <v>35</v>
      </c>
      <c r="R10" s="46">
        <v>8</v>
      </c>
      <c r="S10" s="46">
        <v>5</v>
      </c>
      <c r="T10" s="62">
        <f t="shared" ref="T10:T21" si="2">P10*0.5+Q10*1+R10*2+S10*2.5</f>
        <v>92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65</v>
      </c>
      <c r="C11" s="61">
        <v>46</v>
      </c>
      <c r="D11" s="61">
        <v>3</v>
      </c>
      <c r="E11" s="61">
        <v>3</v>
      </c>
      <c r="F11" s="62">
        <f t="shared" si="0"/>
        <v>92</v>
      </c>
      <c r="G11" s="63"/>
      <c r="H11" s="64" t="s">
        <v>5</v>
      </c>
      <c r="I11" s="46">
        <v>48</v>
      </c>
      <c r="J11" s="46">
        <v>45</v>
      </c>
      <c r="K11" s="46">
        <v>5</v>
      </c>
      <c r="L11" s="46">
        <v>2</v>
      </c>
      <c r="M11" s="62">
        <f t="shared" si="1"/>
        <v>84</v>
      </c>
      <c r="N11" s="65">
        <f>F21+F22+M10+M11</f>
        <v>333</v>
      </c>
      <c r="O11" s="64" t="s">
        <v>44</v>
      </c>
      <c r="P11" s="46">
        <v>51</v>
      </c>
      <c r="Q11" s="46">
        <v>43</v>
      </c>
      <c r="R11" s="46">
        <v>6</v>
      </c>
      <c r="S11" s="46">
        <v>3</v>
      </c>
      <c r="T11" s="62">
        <f t="shared" si="2"/>
        <v>88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57</v>
      </c>
      <c r="C12" s="61">
        <v>52</v>
      </c>
      <c r="D12" s="61">
        <v>4</v>
      </c>
      <c r="E12" s="61">
        <v>3</v>
      </c>
      <c r="F12" s="62">
        <f t="shared" si="0"/>
        <v>96</v>
      </c>
      <c r="G12" s="63"/>
      <c r="H12" s="64" t="s">
        <v>6</v>
      </c>
      <c r="I12" s="46">
        <v>40</v>
      </c>
      <c r="J12" s="46">
        <v>60</v>
      </c>
      <c r="K12" s="46">
        <v>5</v>
      </c>
      <c r="L12" s="46">
        <v>4</v>
      </c>
      <c r="M12" s="62">
        <f t="shared" si="1"/>
        <v>100</v>
      </c>
      <c r="N12" s="63">
        <f>F22+M10+M11+M12</f>
        <v>358.5</v>
      </c>
      <c r="O12" s="64" t="s">
        <v>32</v>
      </c>
      <c r="P12" s="46">
        <v>55</v>
      </c>
      <c r="Q12" s="46">
        <v>39</v>
      </c>
      <c r="R12" s="46">
        <v>9</v>
      </c>
      <c r="S12" s="46">
        <v>4</v>
      </c>
      <c r="T12" s="62">
        <f t="shared" si="2"/>
        <v>94.5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45</v>
      </c>
      <c r="C13" s="61">
        <v>40</v>
      </c>
      <c r="D13" s="61">
        <v>6</v>
      </c>
      <c r="E13" s="61">
        <v>4</v>
      </c>
      <c r="F13" s="62">
        <f t="shared" si="0"/>
        <v>84.5</v>
      </c>
      <c r="G13" s="63">
        <f t="shared" ref="G13:G19" si="3">F10+F11+F12+F13</f>
        <v>374.5</v>
      </c>
      <c r="H13" s="64" t="s">
        <v>7</v>
      </c>
      <c r="I13" s="46">
        <v>45</v>
      </c>
      <c r="J13" s="46">
        <v>50</v>
      </c>
      <c r="K13" s="46">
        <v>6</v>
      </c>
      <c r="L13" s="46">
        <v>3</v>
      </c>
      <c r="M13" s="62">
        <f t="shared" si="1"/>
        <v>92</v>
      </c>
      <c r="N13" s="63">
        <f t="shared" ref="N13:N18" si="4">M10+M11+M12+M13</f>
        <v>367</v>
      </c>
      <c r="O13" s="64" t="s">
        <v>33</v>
      </c>
      <c r="P13" s="46">
        <v>46</v>
      </c>
      <c r="Q13" s="46">
        <v>45</v>
      </c>
      <c r="R13" s="46">
        <v>5</v>
      </c>
      <c r="S13" s="46">
        <v>6</v>
      </c>
      <c r="T13" s="62">
        <f t="shared" si="2"/>
        <v>93</v>
      </c>
      <c r="U13" s="63">
        <f t="shared" ref="U13:U21" si="5">T10+T11+T12+T13</f>
        <v>367.5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46</v>
      </c>
      <c r="C14" s="61">
        <v>55</v>
      </c>
      <c r="D14" s="61">
        <v>8</v>
      </c>
      <c r="E14" s="61">
        <v>5</v>
      </c>
      <c r="F14" s="62">
        <f t="shared" si="0"/>
        <v>106.5</v>
      </c>
      <c r="G14" s="63">
        <f t="shared" si="3"/>
        <v>379</v>
      </c>
      <c r="H14" s="64" t="s">
        <v>9</v>
      </c>
      <c r="I14" s="46">
        <v>51</v>
      </c>
      <c r="J14" s="46">
        <v>48</v>
      </c>
      <c r="K14" s="46">
        <v>5</v>
      </c>
      <c r="L14" s="46">
        <v>3</v>
      </c>
      <c r="M14" s="62">
        <f t="shared" si="1"/>
        <v>91</v>
      </c>
      <c r="N14" s="63">
        <f t="shared" si="4"/>
        <v>367</v>
      </c>
      <c r="O14" s="64" t="s">
        <v>29</v>
      </c>
      <c r="P14" s="45">
        <v>56</v>
      </c>
      <c r="Q14" s="45">
        <v>45</v>
      </c>
      <c r="R14" s="45">
        <v>6</v>
      </c>
      <c r="S14" s="45">
        <v>3</v>
      </c>
      <c r="T14" s="62">
        <f t="shared" si="2"/>
        <v>92.5</v>
      </c>
      <c r="U14" s="63">
        <f t="shared" si="5"/>
        <v>368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46</v>
      </c>
      <c r="C15" s="61">
        <v>42</v>
      </c>
      <c r="D15" s="61">
        <v>7</v>
      </c>
      <c r="E15" s="61">
        <v>4</v>
      </c>
      <c r="F15" s="62">
        <f t="shared" si="0"/>
        <v>89</v>
      </c>
      <c r="G15" s="63">
        <f t="shared" si="3"/>
        <v>376</v>
      </c>
      <c r="H15" s="64" t="s">
        <v>12</v>
      </c>
      <c r="I15" s="46">
        <v>50</v>
      </c>
      <c r="J15" s="46">
        <v>50</v>
      </c>
      <c r="K15" s="46">
        <v>4</v>
      </c>
      <c r="L15" s="46">
        <v>4</v>
      </c>
      <c r="M15" s="62">
        <f t="shared" si="1"/>
        <v>93</v>
      </c>
      <c r="N15" s="63">
        <f t="shared" si="4"/>
        <v>376</v>
      </c>
      <c r="O15" s="60" t="s">
        <v>30</v>
      </c>
      <c r="P15" s="46">
        <v>61</v>
      </c>
      <c r="Q15" s="46">
        <v>46</v>
      </c>
      <c r="R15" s="46">
        <v>5</v>
      </c>
      <c r="S15" s="46">
        <v>4</v>
      </c>
      <c r="T15" s="62">
        <f t="shared" si="2"/>
        <v>96.5</v>
      </c>
      <c r="U15" s="63">
        <f t="shared" si="5"/>
        <v>376.5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47</v>
      </c>
      <c r="D16" s="61">
        <v>5</v>
      </c>
      <c r="E16" s="61">
        <v>1</v>
      </c>
      <c r="F16" s="62">
        <f t="shared" si="0"/>
        <v>78.5</v>
      </c>
      <c r="G16" s="63">
        <f t="shared" si="3"/>
        <v>358.5</v>
      </c>
      <c r="H16" s="64" t="s">
        <v>15</v>
      </c>
      <c r="I16" s="46">
        <v>51</v>
      </c>
      <c r="J16" s="46">
        <v>45</v>
      </c>
      <c r="K16" s="46">
        <v>5</v>
      </c>
      <c r="L16" s="46">
        <v>2</v>
      </c>
      <c r="M16" s="62">
        <f t="shared" si="1"/>
        <v>85.5</v>
      </c>
      <c r="N16" s="63">
        <f t="shared" si="4"/>
        <v>361.5</v>
      </c>
      <c r="O16" s="64" t="s">
        <v>8</v>
      </c>
      <c r="P16" s="46">
        <v>57</v>
      </c>
      <c r="Q16" s="46">
        <v>60</v>
      </c>
      <c r="R16" s="46">
        <v>11</v>
      </c>
      <c r="S16" s="46">
        <v>4</v>
      </c>
      <c r="T16" s="62">
        <f t="shared" si="2"/>
        <v>120.5</v>
      </c>
      <c r="U16" s="63">
        <f t="shared" si="5"/>
        <v>402.5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38</v>
      </c>
      <c r="C17" s="61">
        <v>39</v>
      </c>
      <c r="D17" s="61">
        <v>8</v>
      </c>
      <c r="E17" s="61">
        <v>3</v>
      </c>
      <c r="F17" s="62">
        <f t="shared" si="0"/>
        <v>81.5</v>
      </c>
      <c r="G17" s="63">
        <f t="shared" si="3"/>
        <v>355.5</v>
      </c>
      <c r="H17" s="64" t="s">
        <v>18</v>
      </c>
      <c r="I17" s="46">
        <v>63</v>
      </c>
      <c r="J17" s="46">
        <v>53</v>
      </c>
      <c r="K17" s="46">
        <v>3</v>
      </c>
      <c r="L17" s="46">
        <v>2</v>
      </c>
      <c r="M17" s="62">
        <f t="shared" si="1"/>
        <v>95.5</v>
      </c>
      <c r="N17" s="63">
        <f t="shared" si="4"/>
        <v>365</v>
      </c>
      <c r="O17" s="64" t="s">
        <v>10</v>
      </c>
      <c r="P17" s="46">
        <v>78</v>
      </c>
      <c r="Q17" s="46">
        <v>69</v>
      </c>
      <c r="R17" s="46">
        <v>4</v>
      </c>
      <c r="S17" s="46">
        <v>6</v>
      </c>
      <c r="T17" s="62">
        <f t="shared" si="2"/>
        <v>131</v>
      </c>
      <c r="U17" s="63">
        <f t="shared" si="5"/>
        <v>440.5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44</v>
      </c>
      <c r="C18" s="61">
        <v>50</v>
      </c>
      <c r="D18" s="61">
        <v>7</v>
      </c>
      <c r="E18" s="61">
        <v>3</v>
      </c>
      <c r="F18" s="62">
        <f t="shared" si="0"/>
        <v>93.5</v>
      </c>
      <c r="G18" s="63">
        <f t="shared" si="3"/>
        <v>342.5</v>
      </c>
      <c r="H18" s="64" t="s">
        <v>20</v>
      </c>
      <c r="I18" s="46">
        <v>51</v>
      </c>
      <c r="J18" s="46">
        <v>61</v>
      </c>
      <c r="K18" s="46">
        <v>3</v>
      </c>
      <c r="L18" s="46">
        <v>5</v>
      </c>
      <c r="M18" s="62">
        <f t="shared" si="1"/>
        <v>105</v>
      </c>
      <c r="N18" s="63">
        <f t="shared" si="4"/>
        <v>379</v>
      </c>
      <c r="O18" s="64" t="s">
        <v>13</v>
      </c>
      <c r="P18" s="46">
        <v>87</v>
      </c>
      <c r="Q18" s="46">
        <v>65</v>
      </c>
      <c r="R18" s="46">
        <v>5</v>
      </c>
      <c r="S18" s="46">
        <v>6</v>
      </c>
      <c r="T18" s="62">
        <f t="shared" si="2"/>
        <v>133.5</v>
      </c>
      <c r="U18" s="63">
        <f t="shared" si="5"/>
        <v>481.5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38</v>
      </c>
      <c r="C19" s="69">
        <v>45</v>
      </c>
      <c r="D19" s="69">
        <v>6</v>
      </c>
      <c r="E19" s="69">
        <v>2</v>
      </c>
      <c r="F19" s="70">
        <f t="shared" si="0"/>
        <v>81</v>
      </c>
      <c r="G19" s="71">
        <f t="shared" si="3"/>
        <v>334.5</v>
      </c>
      <c r="H19" s="72" t="s">
        <v>22</v>
      </c>
      <c r="I19" s="45">
        <v>44</v>
      </c>
      <c r="J19" s="45">
        <v>72</v>
      </c>
      <c r="K19" s="45">
        <v>8</v>
      </c>
      <c r="L19" s="45">
        <v>5</v>
      </c>
      <c r="M19" s="62">
        <f t="shared" si="1"/>
        <v>122.5</v>
      </c>
      <c r="N19" s="63">
        <f>M16+M17+M18+M19</f>
        <v>408.5</v>
      </c>
      <c r="O19" s="64" t="s">
        <v>16</v>
      </c>
      <c r="P19" s="46">
        <v>87</v>
      </c>
      <c r="Q19" s="46">
        <v>72</v>
      </c>
      <c r="R19" s="46">
        <v>5</v>
      </c>
      <c r="S19" s="46">
        <v>6</v>
      </c>
      <c r="T19" s="62">
        <f t="shared" si="2"/>
        <v>140.5</v>
      </c>
      <c r="U19" s="63">
        <f t="shared" si="5"/>
        <v>525.5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35</v>
      </c>
      <c r="C20" s="67">
        <v>35</v>
      </c>
      <c r="D20" s="67">
        <v>3</v>
      </c>
      <c r="E20" s="67">
        <v>4</v>
      </c>
      <c r="F20" s="73">
        <f t="shared" si="0"/>
        <v>68.5</v>
      </c>
      <c r="G20" s="74"/>
      <c r="H20" s="64" t="s">
        <v>24</v>
      </c>
      <c r="I20" s="46">
        <v>55</v>
      </c>
      <c r="J20" s="46">
        <v>50</v>
      </c>
      <c r="K20" s="46">
        <v>5</v>
      </c>
      <c r="L20" s="46">
        <v>9</v>
      </c>
      <c r="M20" s="73">
        <f t="shared" si="1"/>
        <v>110</v>
      </c>
      <c r="N20" s="63">
        <f>M17+M18+M19+M20</f>
        <v>433</v>
      </c>
      <c r="O20" s="64" t="s">
        <v>45</v>
      </c>
      <c r="P20" s="45">
        <v>149</v>
      </c>
      <c r="Q20" s="45">
        <v>72</v>
      </c>
      <c r="R20" s="45">
        <v>7</v>
      </c>
      <c r="S20" s="45">
        <v>7</v>
      </c>
      <c r="T20" s="73">
        <f t="shared" si="2"/>
        <v>178</v>
      </c>
      <c r="U20" s="63">
        <f t="shared" si="5"/>
        <v>583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37</v>
      </c>
      <c r="C21" s="61">
        <v>45</v>
      </c>
      <c r="D21" s="61">
        <v>3</v>
      </c>
      <c r="E21" s="61">
        <v>2</v>
      </c>
      <c r="F21" s="62">
        <f t="shared" si="0"/>
        <v>74.5</v>
      </c>
      <c r="G21" s="75"/>
      <c r="H21" s="72" t="s">
        <v>25</v>
      </c>
      <c r="I21" s="46">
        <v>62</v>
      </c>
      <c r="J21" s="46">
        <v>38</v>
      </c>
      <c r="K21" s="46">
        <v>4</v>
      </c>
      <c r="L21" s="46">
        <v>8</v>
      </c>
      <c r="M21" s="62">
        <f t="shared" si="1"/>
        <v>97</v>
      </c>
      <c r="N21" s="63">
        <f>M18+M19+M20+M21</f>
        <v>434.5</v>
      </c>
      <c r="O21" s="68" t="s">
        <v>46</v>
      </c>
      <c r="P21" s="47">
        <v>130</v>
      </c>
      <c r="Q21" s="47">
        <v>68</v>
      </c>
      <c r="R21" s="47">
        <v>6</v>
      </c>
      <c r="S21" s="47">
        <v>4</v>
      </c>
      <c r="T21" s="70">
        <f t="shared" si="2"/>
        <v>155</v>
      </c>
      <c r="U21" s="71">
        <f t="shared" si="5"/>
        <v>607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51</v>
      </c>
      <c r="D22" s="61">
        <v>3</v>
      </c>
      <c r="E22" s="61">
        <v>3</v>
      </c>
      <c r="F22" s="62">
        <f t="shared" si="0"/>
        <v>83.5</v>
      </c>
      <c r="G22" s="63"/>
      <c r="H22" s="68" t="s">
        <v>26</v>
      </c>
      <c r="I22" s="47">
        <v>48</v>
      </c>
      <c r="J22" s="47">
        <v>61</v>
      </c>
      <c r="K22" s="47">
        <v>7</v>
      </c>
      <c r="L22" s="47">
        <v>5</v>
      </c>
      <c r="M22" s="62">
        <f t="shared" si="1"/>
        <v>111.5</v>
      </c>
      <c r="N22" s="71">
        <f>M19+M20+M21+M22</f>
        <v>441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90" t="s">
        <v>47</v>
      </c>
      <c r="B23" s="291"/>
      <c r="C23" s="296" t="s">
        <v>50</v>
      </c>
      <c r="D23" s="297"/>
      <c r="E23" s="297"/>
      <c r="F23" s="298"/>
      <c r="G23" s="89">
        <f>MAX(G13:G19)</f>
        <v>379</v>
      </c>
      <c r="H23" s="294" t="s">
        <v>48</v>
      </c>
      <c r="I23" s="295"/>
      <c r="J23" s="287" t="s">
        <v>50</v>
      </c>
      <c r="K23" s="288"/>
      <c r="L23" s="288"/>
      <c r="M23" s="289"/>
      <c r="N23" s="90">
        <f>MAX(N10:N22)</f>
        <v>441</v>
      </c>
      <c r="O23" s="290" t="s">
        <v>49</v>
      </c>
      <c r="P23" s="291"/>
      <c r="Q23" s="296" t="s">
        <v>50</v>
      </c>
      <c r="R23" s="297"/>
      <c r="S23" s="297"/>
      <c r="T23" s="298"/>
      <c r="U23" s="89">
        <f>MAX(U13:U21)</f>
        <v>607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92"/>
      <c r="B24" s="293"/>
      <c r="C24" s="83" t="s">
        <v>73</v>
      </c>
      <c r="D24" s="86"/>
      <c r="E24" s="86"/>
      <c r="F24" s="87" t="s">
        <v>66</v>
      </c>
      <c r="G24" s="88"/>
      <c r="H24" s="292"/>
      <c r="I24" s="293"/>
      <c r="J24" s="83" t="s">
        <v>73</v>
      </c>
      <c r="K24" s="86"/>
      <c r="L24" s="86"/>
      <c r="M24" s="87" t="s">
        <v>93</v>
      </c>
      <c r="N24" s="88"/>
      <c r="O24" s="292"/>
      <c r="P24" s="293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246" t="s">
        <v>51</v>
      </c>
      <c r="B26" s="246"/>
      <c r="C26" s="246"/>
      <c r="D26" s="246"/>
      <c r="E26" s="24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229" t="s">
        <v>62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227" t="s">
        <v>54</v>
      </c>
      <c r="B5" s="227"/>
      <c r="C5" s="227"/>
      <c r="D5" s="26"/>
      <c r="E5" s="231" t="str">
        <f>'G-1'!E4:H4</f>
        <v>DE OBRA</v>
      </c>
      <c r="F5" s="231"/>
      <c r="G5" s="231"/>
      <c r="H5" s="23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221" t="s">
        <v>56</v>
      </c>
      <c r="B6" s="221"/>
      <c r="C6" s="221"/>
      <c r="D6" s="231" t="str">
        <f>'G-1'!D5:H5</f>
        <v>CALLE 30 X CARRERA 4</v>
      </c>
      <c r="E6" s="231"/>
      <c r="F6" s="231"/>
      <c r="G6" s="231"/>
      <c r="H6" s="231"/>
      <c r="I6" s="221" t="s">
        <v>53</v>
      </c>
      <c r="J6" s="221"/>
      <c r="K6" s="221"/>
      <c r="L6" s="232">
        <f>'G-1'!L5:N5</f>
        <v>2503</v>
      </c>
      <c r="M6" s="232"/>
      <c r="N6" s="232"/>
      <c r="O6" s="12"/>
      <c r="P6" s="221" t="s">
        <v>58</v>
      </c>
      <c r="Q6" s="221"/>
      <c r="R6" s="221"/>
      <c r="S6" s="299">
        <f>'G-1'!S6:U6</f>
        <v>42970</v>
      </c>
      <c r="T6" s="299"/>
      <c r="U6" s="299"/>
    </row>
    <row r="7" spans="1:28" ht="7.5" customHeight="1" x14ac:dyDescent="0.2">
      <c r="A7" s="13"/>
      <c r="B7" s="11"/>
      <c r="C7" s="11"/>
      <c r="D7" s="11"/>
      <c r="E7" s="225"/>
      <c r="F7" s="225"/>
      <c r="G7" s="225"/>
      <c r="H7" s="225"/>
      <c r="I7" s="225"/>
      <c r="J7" s="225"/>
      <c r="K7" s="22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219" t="s">
        <v>36</v>
      </c>
      <c r="B8" s="222" t="s">
        <v>34</v>
      </c>
      <c r="C8" s="223"/>
      <c r="D8" s="223"/>
      <c r="E8" s="224"/>
      <c r="F8" s="219" t="s">
        <v>35</v>
      </c>
      <c r="G8" s="219" t="s">
        <v>37</v>
      </c>
      <c r="H8" s="219" t="s">
        <v>36</v>
      </c>
      <c r="I8" s="222" t="s">
        <v>34</v>
      </c>
      <c r="J8" s="223"/>
      <c r="K8" s="223"/>
      <c r="L8" s="224"/>
      <c r="M8" s="219" t="s">
        <v>35</v>
      </c>
      <c r="N8" s="219" t="s">
        <v>37</v>
      </c>
      <c r="O8" s="219" t="s">
        <v>36</v>
      </c>
      <c r="P8" s="222" t="s">
        <v>34</v>
      </c>
      <c r="Q8" s="223"/>
      <c r="R8" s="223"/>
      <c r="S8" s="224"/>
      <c r="T8" s="219" t="s">
        <v>35</v>
      </c>
      <c r="U8" s="219" t="s">
        <v>37</v>
      </c>
    </row>
    <row r="9" spans="1:28" ht="12" customHeight="1" x14ac:dyDescent="0.2">
      <c r="A9" s="220"/>
      <c r="B9" s="15" t="s">
        <v>52</v>
      </c>
      <c r="C9" s="15" t="s">
        <v>0</v>
      </c>
      <c r="D9" s="15" t="s">
        <v>2</v>
      </c>
      <c r="E9" s="16" t="s">
        <v>3</v>
      </c>
      <c r="F9" s="220"/>
      <c r="G9" s="220"/>
      <c r="H9" s="220"/>
      <c r="I9" s="17" t="s">
        <v>52</v>
      </c>
      <c r="J9" s="17" t="s">
        <v>0</v>
      </c>
      <c r="K9" s="15" t="s">
        <v>2</v>
      </c>
      <c r="L9" s="16" t="s">
        <v>3</v>
      </c>
      <c r="M9" s="220"/>
      <c r="N9" s="220"/>
      <c r="O9" s="220"/>
      <c r="P9" s="17" t="s">
        <v>52</v>
      </c>
      <c r="Q9" s="17" t="s">
        <v>0</v>
      </c>
      <c r="R9" s="15" t="s">
        <v>2</v>
      </c>
      <c r="S9" s="16" t="s">
        <v>3</v>
      </c>
      <c r="T9" s="220"/>
      <c r="U9" s="220"/>
    </row>
    <row r="10" spans="1:28" ht="24" customHeight="1" x14ac:dyDescent="0.2">
      <c r="A10" s="18" t="s">
        <v>11</v>
      </c>
      <c r="B10" s="46">
        <f>'G-1'!B10+'G-2'!B10+'G-3'!B10</f>
        <v>679</v>
      </c>
      <c r="C10" s="46">
        <f>'G-1'!C10+'G-2'!C10+'G-3'!C10</f>
        <v>545</v>
      </c>
      <c r="D10" s="46">
        <f>'G-1'!D10+'G-2'!D10+'G-3'!D10</f>
        <v>130</v>
      </c>
      <c r="E10" s="46">
        <f>'G-1'!E10+'G-2'!E10+'G-3'!E10</f>
        <v>86</v>
      </c>
      <c r="F10" s="6">
        <f t="shared" ref="F10:F22" si="0">B10*0.5+C10*1+D10*2+E10*2.5</f>
        <v>1359.5</v>
      </c>
      <c r="G10" s="2"/>
      <c r="H10" s="19" t="s">
        <v>4</v>
      </c>
      <c r="I10" s="46">
        <f>'G-1'!I10+'G-2'!I10+'G-3'!I10</f>
        <v>350</v>
      </c>
      <c r="J10" s="46">
        <f>'G-1'!J10+'G-2'!J10+'G-3'!J10</f>
        <v>445</v>
      </c>
      <c r="K10" s="46">
        <f>'G-1'!K10+'G-2'!K10+'G-3'!K10</f>
        <v>111</v>
      </c>
      <c r="L10" s="46">
        <f>'G-1'!L10+'G-2'!L10+'G-3'!L10</f>
        <v>64</v>
      </c>
      <c r="M10" s="6">
        <f t="shared" ref="M10:M22" si="1">I10*0.5+J10*1+K10*2+L10*2.5</f>
        <v>1002</v>
      </c>
      <c r="N10" s="9">
        <f>F20+F21+F22+M10</f>
        <v>3884.5</v>
      </c>
      <c r="O10" s="19" t="s">
        <v>43</v>
      </c>
      <c r="P10" s="46">
        <f>'G-1'!P10+'G-2'!P10+'G-3'!P10</f>
        <v>426</v>
      </c>
      <c r="Q10" s="46">
        <f>'G-1'!Q10+'G-2'!Q10+'G-3'!Q10</f>
        <v>523</v>
      </c>
      <c r="R10" s="46">
        <f>'G-1'!R10+'G-2'!R10+'G-3'!R10</f>
        <v>101</v>
      </c>
      <c r="S10" s="46">
        <f>'G-1'!S10+'G-2'!S10+'G-3'!S10</f>
        <v>77</v>
      </c>
      <c r="T10" s="6">
        <f t="shared" ref="T10:T21" si="2">P10*0.5+Q10*1+R10*2+S10*2.5</f>
        <v>1130.5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762</v>
      </c>
      <c r="C11" s="46">
        <f>'G-1'!C11+'G-2'!C11+'G-3'!C11</f>
        <v>598</v>
      </c>
      <c r="D11" s="46">
        <f>'G-1'!D11+'G-2'!D11+'G-3'!D11</f>
        <v>133</v>
      </c>
      <c r="E11" s="46">
        <f>'G-1'!E11+'G-2'!E11+'G-3'!E11</f>
        <v>71</v>
      </c>
      <c r="F11" s="6">
        <f t="shared" si="0"/>
        <v>1422.5</v>
      </c>
      <c r="G11" s="2"/>
      <c r="H11" s="19" t="s">
        <v>5</v>
      </c>
      <c r="I11" s="46">
        <f>'G-1'!I11+'G-2'!I11+'G-3'!I11</f>
        <v>426</v>
      </c>
      <c r="J11" s="46">
        <f>'G-1'!J11+'G-2'!J11+'G-3'!J11</f>
        <v>449</v>
      </c>
      <c r="K11" s="46">
        <f>'G-1'!K11+'G-2'!K11+'G-3'!K11</f>
        <v>92</v>
      </c>
      <c r="L11" s="46">
        <f>'G-1'!L11+'G-2'!L11+'G-3'!L11</f>
        <v>86</v>
      </c>
      <c r="M11" s="6">
        <f t="shared" si="1"/>
        <v>1061</v>
      </c>
      <c r="N11" s="9">
        <f>F21+F22+M10+M11</f>
        <v>3969</v>
      </c>
      <c r="O11" s="19" t="s">
        <v>44</v>
      </c>
      <c r="P11" s="46">
        <f>'G-1'!P11+'G-2'!P11+'G-3'!P11</f>
        <v>453</v>
      </c>
      <c r="Q11" s="46">
        <f>'G-1'!Q11+'G-2'!Q11+'G-3'!Q11</f>
        <v>528</v>
      </c>
      <c r="R11" s="46">
        <f>'G-1'!R11+'G-2'!R11+'G-3'!R11</f>
        <v>109</v>
      </c>
      <c r="S11" s="46">
        <f>'G-1'!S11+'G-2'!S11+'G-3'!S11</f>
        <v>72</v>
      </c>
      <c r="T11" s="6">
        <f t="shared" si="2"/>
        <v>1152.5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589</v>
      </c>
      <c r="C12" s="46">
        <f>'G-1'!C12+'G-2'!C12+'G-3'!C12</f>
        <v>541</v>
      </c>
      <c r="D12" s="46">
        <f>'G-1'!D12+'G-2'!D12+'G-3'!D12</f>
        <v>119</v>
      </c>
      <c r="E12" s="46">
        <f>'G-1'!E12+'G-2'!E12+'G-3'!E12</f>
        <v>81</v>
      </c>
      <c r="F12" s="6">
        <f t="shared" si="0"/>
        <v>1276</v>
      </c>
      <c r="G12" s="2"/>
      <c r="H12" s="19" t="s">
        <v>6</v>
      </c>
      <c r="I12" s="46">
        <f>'G-1'!I12+'G-2'!I12+'G-3'!I12</f>
        <v>398</v>
      </c>
      <c r="J12" s="46">
        <f>'G-1'!J12+'G-2'!J12+'G-3'!J12</f>
        <v>494</v>
      </c>
      <c r="K12" s="46">
        <f>'G-1'!K12+'G-2'!K12+'G-3'!K12</f>
        <v>107</v>
      </c>
      <c r="L12" s="46">
        <f>'G-1'!L12+'G-2'!L12+'G-3'!L12</f>
        <v>66</v>
      </c>
      <c r="M12" s="6">
        <f t="shared" si="1"/>
        <v>1072</v>
      </c>
      <c r="N12" s="2">
        <f>F22+M10+M11+M12</f>
        <v>4050</v>
      </c>
      <c r="O12" s="19" t="s">
        <v>32</v>
      </c>
      <c r="P12" s="46">
        <f>'G-1'!P12+'G-2'!P12+'G-3'!P12</f>
        <v>510</v>
      </c>
      <c r="Q12" s="46">
        <f>'G-1'!Q12+'G-2'!Q12+'G-3'!Q12</f>
        <v>528</v>
      </c>
      <c r="R12" s="46">
        <f>'G-1'!R12+'G-2'!R12+'G-3'!R12</f>
        <v>95</v>
      </c>
      <c r="S12" s="46">
        <f>'G-1'!S12+'G-2'!S12+'G-3'!S12</f>
        <v>73</v>
      </c>
      <c r="T12" s="6">
        <f t="shared" si="2"/>
        <v>1155.5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497</v>
      </c>
      <c r="C13" s="46">
        <f>'G-1'!C13+'G-2'!C13+'G-3'!C13</f>
        <v>530</v>
      </c>
      <c r="D13" s="46">
        <f>'G-1'!D13+'G-2'!D13+'G-3'!D13</f>
        <v>124</v>
      </c>
      <c r="E13" s="46">
        <f>'G-1'!E13+'G-2'!E13+'G-3'!E13</f>
        <v>80</v>
      </c>
      <c r="F13" s="6">
        <f t="shared" si="0"/>
        <v>1226.5</v>
      </c>
      <c r="G13" s="2">
        <f t="shared" ref="G13:G19" si="3">F10+F11+F12+F13</f>
        <v>5284.5</v>
      </c>
      <c r="H13" s="19" t="s">
        <v>7</v>
      </c>
      <c r="I13" s="46">
        <f>'G-1'!I13+'G-2'!I13+'G-3'!I13</f>
        <v>444</v>
      </c>
      <c r="J13" s="46">
        <f>'G-1'!J13+'G-2'!J13+'G-3'!J13</f>
        <v>537</v>
      </c>
      <c r="K13" s="46">
        <f>'G-1'!K13+'G-2'!K13+'G-3'!K13</f>
        <v>91</v>
      </c>
      <c r="L13" s="46">
        <f>'G-1'!L13+'G-2'!L13+'G-3'!L13</f>
        <v>67</v>
      </c>
      <c r="M13" s="6">
        <f t="shared" si="1"/>
        <v>1108.5</v>
      </c>
      <c r="N13" s="2">
        <f t="shared" ref="N13:N18" si="4">M10+M11+M12+M13</f>
        <v>4243.5</v>
      </c>
      <c r="O13" s="19" t="s">
        <v>33</v>
      </c>
      <c r="P13" s="46">
        <f>'G-1'!P13+'G-2'!P13+'G-3'!P13</f>
        <v>462</v>
      </c>
      <c r="Q13" s="46">
        <f>'G-1'!Q13+'G-2'!Q13+'G-3'!Q13</f>
        <v>587</v>
      </c>
      <c r="R13" s="46">
        <f>'G-1'!R13+'G-2'!R13+'G-3'!R13</f>
        <v>98</v>
      </c>
      <c r="S13" s="46">
        <f>'G-1'!S13+'G-2'!S13+'G-3'!S13</f>
        <v>79</v>
      </c>
      <c r="T13" s="6">
        <f t="shared" si="2"/>
        <v>1211.5</v>
      </c>
      <c r="U13" s="2">
        <f t="shared" ref="U13:U21" si="5">T10+T11+T12+T13</f>
        <v>4650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449</v>
      </c>
      <c r="C14" s="46">
        <f>'G-1'!C14+'G-2'!C14+'G-3'!C14</f>
        <v>567</v>
      </c>
      <c r="D14" s="46">
        <f>'G-1'!D14+'G-2'!D14+'G-3'!D14</f>
        <v>131</v>
      </c>
      <c r="E14" s="46">
        <f>'G-1'!E14+'G-2'!E14+'G-3'!E14</f>
        <v>81</v>
      </c>
      <c r="F14" s="6">
        <f t="shared" si="0"/>
        <v>1256</v>
      </c>
      <c r="G14" s="2">
        <f t="shared" si="3"/>
        <v>5181</v>
      </c>
      <c r="H14" s="19" t="s">
        <v>9</v>
      </c>
      <c r="I14" s="46">
        <f>'G-1'!I14+'G-2'!I14+'G-3'!I14</f>
        <v>445</v>
      </c>
      <c r="J14" s="46">
        <f>'G-1'!J14+'G-2'!J14+'G-3'!J14</f>
        <v>537</v>
      </c>
      <c r="K14" s="46">
        <f>'G-1'!K14+'G-2'!K14+'G-3'!K14</f>
        <v>96</v>
      </c>
      <c r="L14" s="46">
        <f>'G-1'!L14+'G-2'!L14+'G-3'!L14</f>
        <v>59</v>
      </c>
      <c r="M14" s="6">
        <f t="shared" si="1"/>
        <v>1099</v>
      </c>
      <c r="N14" s="2">
        <f t="shared" si="4"/>
        <v>4340.5</v>
      </c>
      <c r="O14" s="19" t="s">
        <v>29</v>
      </c>
      <c r="P14" s="46">
        <f>'G-1'!P14+'G-2'!P14+'G-3'!P14</f>
        <v>592</v>
      </c>
      <c r="Q14" s="46">
        <f>'G-1'!Q14+'G-2'!Q14+'G-3'!Q14</f>
        <v>636</v>
      </c>
      <c r="R14" s="46">
        <f>'G-1'!R14+'G-2'!R14+'G-3'!R14</f>
        <v>112</v>
      </c>
      <c r="S14" s="46">
        <f>'G-1'!S14+'G-2'!S14+'G-3'!S14</f>
        <v>87</v>
      </c>
      <c r="T14" s="6">
        <f t="shared" si="2"/>
        <v>1373.5</v>
      </c>
      <c r="U14" s="2">
        <f t="shared" si="5"/>
        <v>4893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420</v>
      </c>
      <c r="C15" s="46">
        <f>'G-1'!C15+'G-2'!C15+'G-3'!C15</f>
        <v>492</v>
      </c>
      <c r="D15" s="46">
        <f>'G-1'!D15+'G-2'!D15+'G-3'!D15</f>
        <v>121</v>
      </c>
      <c r="E15" s="46">
        <f>'G-1'!E15+'G-2'!E15+'G-3'!E15</f>
        <v>72</v>
      </c>
      <c r="F15" s="6">
        <f t="shared" si="0"/>
        <v>1124</v>
      </c>
      <c r="G15" s="2">
        <f t="shared" si="3"/>
        <v>4882.5</v>
      </c>
      <c r="H15" s="19" t="s">
        <v>12</v>
      </c>
      <c r="I15" s="46">
        <f>'G-1'!I15+'G-2'!I15+'G-3'!I15</f>
        <v>430</v>
      </c>
      <c r="J15" s="46">
        <f>'G-1'!J15+'G-2'!J15+'G-3'!J15</f>
        <v>478</v>
      </c>
      <c r="K15" s="46">
        <f>'G-1'!K15+'G-2'!K15+'G-3'!K15</f>
        <v>89</v>
      </c>
      <c r="L15" s="46">
        <f>'G-1'!L15+'G-2'!L15+'G-3'!L15</f>
        <v>60</v>
      </c>
      <c r="M15" s="6">
        <f t="shared" si="1"/>
        <v>1021</v>
      </c>
      <c r="N15" s="2">
        <f t="shared" si="4"/>
        <v>4300.5</v>
      </c>
      <c r="O15" s="18" t="s">
        <v>30</v>
      </c>
      <c r="P15" s="46">
        <f>'G-1'!P15+'G-2'!P15+'G-3'!P15</f>
        <v>655</v>
      </c>
      <c r="Q15" s="46">
        <f>'G-1'!Q15+'G-2'!Q15+'G-3'!Q15</f>
        <v>644</v>
      </c>
      <c r="R15" s="46">
        <f>'G-1'!R15+'G-2'!R15+'G-3'!R15</f>
        <v>133</v>
      </c>
      <c r="S15" s="46">
        <f>'G-1'!S15+'G-2'!S15+'G-3'!S15</f>
        <v>91</v>
      </c>
      <c r="T15" s="6">
        <f t="shared" si="2"/>
        <v>1465</v>
      </c>
      <c r="U15" s="2">
        <f t="shared" si="5"/>
        <v>5205.5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400</v>
      </c>
      <c r="C16" s="46">
        <f>'G-1'!C16+'G-2'!C16+'G-3'!C16</f>
        <v>529</v>
      </c>
      <c r="D16" s="46">
        <f>'G-1'!D16+'G-2'!D16+'G-3'!D16</f>
        <v>105</v>
      </c>
      <c r="E16" s="46">
        <f>'G-1'!E16+'G-2'!E16+'G-3'!E16</f>
        <v>83</v>
      </c>
      <c r="F16" s="6">
        <f t="shared" si="0"/>
        <v>1146.5</v>
      </c>
      <c r="G16" s="2">
        <f t="shared" si="3"/>
        <v>4753</v>
      </c>
      <c r="H16" s="19" t="s">
        <v>15</v>
      </c>
      <c r="I16" s="46">
        <f>'G-1'!I16+'G-2'!I16+'G-3'!I16</f>
        <v>437</v>
      </c>
      <c r="J16" s="46">
        <f>'G-1'!J16+'G-2'!J16+'G-3'!J16</f>
        <v>471</v>
      </c>
      <c r="K16" s="46">
        <f>'G-1'!K16+'G-2'!K16+'G-3'!K16</f>
        <v>93</v>
      </c>
      <c r="L16" s="46">
        <f>'G-1'!L16+'G-2'!L16+'G-3'!L16</f>
        <v>62</v>
      </c>
      <c r="M16" s="6">
        <f t="shared" si="1"/>
        <v>1030.5</v>
      </c>
      <c r="N16" s="2">
        <f t="shared" si="4"/>
        <v>4259</v>
      </c>
      <c r="O16" s="19" t="s">
        <v>8</v>
      </c>
      <c r="P16" s="46">
        <f>'G-1'!P16+'G-2'!P16+'G-3'!P16</f>
        <v>758</v>
      </c>
      <c r="Q16" s="46">
        <f>'G-1'!Q16+'G-2'!Q16+'G-3'!Q16</f>
        <v>641</v>
      </c>
      <c r="R16" s="46">
        <f>'G-1'!R16+'G-2'!R16+'G-3'!R16</f>
        <v>136</v>
      </c>
      <c r="S16" s="46">
        <f>'G-1'!S16+'G-2'!S16+'G-3'!S16</f>
        <v>84</v>
      </c>
      <c r="T16" s="6">
        <f t="shared" si="2"/>
        <v>1502</v>
      </c>
      <c r="U16" s="2">
        <f t="shared" si="5"/>
        <v>5552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421</v>
      </c>
      <c r="C17" s="46">
        <f>'G-1'!C17+'G-2'!C17+'G-3'!C17</f>
        <v>545</v>
      </c>
      <c r="D17" s="46">
        <f>'G-1'!D17+'G-2'!D17+'G-3'!D17</f>
        <v>117</v>
      </c>
      <c r="E17" s="46">
        <f>'G-1'!E17+'G-2'!E17+'G-3'!E17</f>
        <v>74</v>
      </c>
      <c r="F17" s="6">
        <f t="shared" si="0"/>
        <v>1174.5</v>
      </c>
      <c r="G17" s="2">
        <f t="shared" si="3"/>
        <v>4701</v>
      </c>
      <c r="H17" s="19" t="s">
        <v>18</v>
      </c>
      <c r="I17" s="46">
        <f>'G-1'!I17+'G-2'!I17+'G-3'!I17</f>
        <v>438</v>
      </c>
      <c r="J17" s="46">
        <f>'G-1'!J17+'G-2'!J17+'G-3'!J17</f>
        <v>436</v>
      </c>
      <c r="K17" s="46">
        <f>'G-1'!K17+'G-2'!K17+'G-3'!K17</f>
        <v>102</v>
      </c>
      <c r="L17" s="46">
        <f>'G-1'!L17+'G-2'!L17+'G-3'!L17</f>
        <v>72</v>
      </c>
      <c r="M17" s="6">
        <f t="shared" si="1"/>
        <v>1039</v>
      </c>
      <c r="N17" s="2">
        <f t="shared" si="4"/>
        <v>4189.5</v>
      </c>
      <c r="O17" s="19" t="s">
        <v>10</v>
      </c>
      <c r="P17" s="46">
        <f>'G-1'!P17+'G-2'!P17+'G-3'!P17</f>
        <v>753</v>
      </c>
      <c r="Q17" s="46">
        <f>'G-1'!Q17+'G-2'!Q17+'G-3'!Q17</f>
        <v>663</v>
      </c>
      <c r="R17" s="46">
        <f>'G-1'!R17+'G-2'!R17+'G-3'!R17</f>
        <v>129</v>
      </c>
      <c r="S17" s="46">
        <f>'G-1'!S17+'G-2'!S17+'G-3'!S17</f>
        <v>71</v>
      </c>
      <c r="T17" s="6">
        <f t="shared" si="2"/>
        <v>1475</v>
      </c>
      <c r="U17" s="2">
        <f t="shared" si="5"/>
        <v>5815.5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422</v>
      </c>
      <c r="C18" s="46">
        <f>'G-1'!C18+'G-2'!C18+'G-3'!C18</f>
        <v>532</v>
      </c>
      <c r="D18" s="46">
        <f>'G-1'!D18+'G-2'!D18+'G-3'!D18</f>
        <v>113</v>
      </c>
      <c r="E18" s="46">
        <f>'G-1'!E18+'G-2'!E18+'G-3'!E18</f>
        <v>78</v>
      </c>
      <c r="F18" s="6">
        <f t="shared" si="0"/>
        <v>1164</v>
      </c>
      <c r="G18" s="2">
        <f t="shared" si="3"/>
        <v>4609</v>
      </c>
      <c r="H18" s="19" t="s">
        <v>20</v>
      </c>
      <c r="I18" s="46">
        <f>'G-1'!I18+'G-2'!I18+'G-3'!I18</f>
        <v>425</v>
      </c>
      <c r="J18" s="46">
        <f>'G-1'!J18+'G-2'!J18+'G-3'!J18</f>
        <v>440</v>
      </c>
      <c r="K18" s="46">
        <f>'G-1'!K18+'G-2'!K18+'G-3'!K18</f>
        <v>110</v>
      </c>
      <c r="L18" s="46">
        <f>'G-1'!L18+'G-2'!L18+'G-3'!L18</f>
        <v>66</v>
      </c>
      <c r="M18" s="6">
        <f t="shared" si="1"/>
        <v>1037.5</v>
      </c>
      <c r="N18" s="2">
        <f t="shared" si="4"/>
        <v>4128</v>
      </c>
      <c r="O18" s="19" t="s">
        <v>13</v>
      </c>
      <c r="P18" s="46">
        <f>'G-1'!P18+'G-2'!P18+'G-3'!P18</f>
        <v>782</v>
      </c>
      <c r="Q18" s="46">
        <f>'G-1'!Q18+'G-2'!Q18+'G-3'!Q18</f>
        <v>665</v>
      </c>
      <c r="R18" s="46">
        <f>'G-1'!R18+'G-2'!R18+'G-3'!R18</f>
        <v>128</v>
      </c>
      <c r="S18" s="46">
        <f>'G-1'!S18+'G-2'!S18+'G-3'!S18</f>
        <v>58</v>
      </c>
      <c r="T18" s="6">
        <f t="shared" si="2"/>
        <v>1457</v>
      </c>
      <c r="U18" s="2">
        <f t="shared" si="5"/>
        <v>5899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</f>
        <v>353</v>
      </c>
      <c r="C19" s="46">
        <f>'G-1'!C19+'G-2'!C19+'G-3'!C19</f>
        <v>485</v>
      </c>
      <c r="D19" s="46">
        <f>'G-1'!D19+'G-2'!D19+'G-3'!D19</f>
        <v>109</v>
      </c>
      <c r="E19" s="46">
        <f>'G-1'!E19+'G-2'!E19+'G-3'!E19</f>
        <v>70</v>
      </c>
      <c r="F19" s="7">
        <f t="shared" si="0"/>
        <v>1054.5</v>
      </c>
      <c r="G19" s="3">
        <f t="shared" si="3"/>
        <v>4539.5</v>
      </c>
      <c r="H19" s="20" t="s">
        <v>22</v>
      </c>
      <c r="I19" s="46">
        <f>'G-1'!I19+'G-2'!I19+'G-3'!I19</f>
        <v>395</v>
      </c>
      <c r="J19" s="46">
        <f>'G-1'!J19+'G-2'!J19+'G-3'!J19</f>
        <v>453</v>
      </c>
      <c r="K19" s="46">
        <f>'G-1'!K19+'G-2'!K19+'G-3'!K19</f>
        <v>102</v>
      </c>
      <c r="L19" s="46">
        <f>'G-1'!L19+'G-2'!L19+'G-3'!L19</f>
        <v>56</v>
      </c>
      <c r="M19" s="6">
        <f t="shared" si="1"/>
        <v>994.5</v>
      </c>
      <c r="N19" s="2">
        <f>M16+M17+M18+M19</f>
        <v>4101.5</v>
      </c>
      <c r="O19" s="19" t="s">
        <v>16</v>
      </c>
      <c r="P19" s="46">
        <f>'G-1'!P19+'G-2'!P19+'G-3'!P19</f>
        <v>667</v>
      </c>
      <c r="Q19" s="46">
        <f>'G-1'!Q19+'G-2'!Q19+'G-3'!Q19</f>
        <v>569</v>
      </c>
      <c r="R19" s="46">
        <f>'G-1'!R19+'G-2'!R19+'G-3'!R19</f>
        <v>102</v>
      </c>
      <c r="S19" s="46">
        <f>'G-1'!S19+'G-2'!S19+'G-3'!S19</f>
        <v>56</v>
      </c>
      <c r="T19" s="6">
        <f t="shared" si="2"/>
        <v>1246.5</v>
      </c>
      <c r="U19" s="2">
        <f t="shared" si="5"/>
        <v>5680.5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369</v>
      </c>
      <c r="C20" s="45">
        <f>'G-1'!C20+'G-2'!C20+'G-3'!C20</f>
        <v>404</v>
      </c>
      <c r="D20" s="45">
        <f>'G-1'!D20+'G-2'!D20+'G-3'!D20</f>
        <v>99</v>
      </c>
      <c r="E20" s="45">
        <f>'G-1'!E20+'G-2'!E20+'G-3'!E20</f>
        <v>76</v>
      </c>
      <c r="F20" s="8">
        <f t="shared" si="0"/>
        <v>976.5</v>
      </c>
      <c r="G20" s="35"/>
      <c r="H20" s="19" t="s">
        <v>24</v>
      </c>
      <c r="I20" s="46">
        <f>'G-1'!I20+'G-2'!I20+'G-3'!I20</f>
        <v>393</v>
      </c>
      <c r="J20" s="46">
        <f>'G-1'!J20+'G-2'!J20+'G-3'!J20</f>
        <v>455</v>
      </c>
      <c r="K20" s="46">
        <f>'G-1'!K20+'G-2'!K20+'G-3'!K20</f>
        <v>91</v>
      </c>
      <c r="L20" s="46">
        <f>'G-1'!L20+'G-2'!L20+'G-3'!L20</f>
        <v>98</v>
      </c>
      <c r="M20" s="8">
        <f t="shared" si="1"/>
        <v>1078.5</v>
      </c>
      <c r="N20" s="2">
        <f>M17+M18+M19+M20</f>
        <v>4149.5</v>
      </c>
      <c r="O20" s="19" t="s">
        <v>45</v>
      </c>
      <c r="P20" s="46">
        <f>'G-1'!P20+'G-2'!P20+'G-3'!P20</f>
        <v>710</v>
      </c>
      <c r="Q20" s="46">
        <f>'G-1'!Q20+'G-2'!Q20+'G-3'!Q20</f>
        <v>539</v>
      </c>
      <c r="R20" s="46">
        <f>'G-1'!R20+'G-2'!R20+'G-3'!R20</f>
        <v>108</v>
      </c>
      <c r="S20" s="46">
        <f>'G-1'!S20+'G-2'!S20+'G-3'!S20</f>
        <v>49</v>
      </c>
      <c r="T20" s="8">
        <f t="shared" si="2"/>
        <v>1232.5</v>
      </c>
      <c r="U20" s="2">
        <f t="shared" si="5"/>
        <v>5411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396</v>
      </c>
      <c r="C21" s="45">
        <f>'G-1'!C21+'G-2'!C21+'G-3'!C21</f>
        <v>421</v>
      </c>
      <c r="D21" s="45">
        <f>'G-1'!D21+'G-2'!D21+'G-3'!D21</f>
        <v>101</v>
      </c>
      <c r="E21" s="45">
        <f>'G-1'!E21+'G-2'!E21+'G-3'!E21</f>
        <v>68</v>
      </c>
      <c r="F21" s="6">
        <f t="shared" si="0"/>
        <v>991</v>
      </c>
      <c r="G21" s="36"/>
      <c r="H21" s="20" t="s">
        <v>25</v>
      </c>
      <c r="I21" s="46">
        <f>'G-1'!I21+'G-2'!I21+'G-3'!I21</f>
        <v>463</v>
      </c>
      <c r="J21" s="46">
        <f>'G-1'!J21+'G-2'!J21+'G-3'!J21</f>
        <v>423</v>
      </c>
      <c r="K21" s="46">
        <f>'G-1'!K21+'G-2'!K21+'G-3'!K21</f>
        <v>105</v>
      </c>
      <c r="L21" s="46">
        <f>'G-1'!L21+'G-2'!L21+'G-3'!L21</f>
        <v>77</v>
      </c>
      <c r="M21" s="6">
        <f t="shared" si="1"/>
        <v>1057</v>
      </c>
      <c r="N21" s="2">
        <f>M18+M19+M20+M21</f>
        <v>4167.5</v>
      </c>
      <c r="O21" s="21" t="s">
        <v>46</v>
      </c>
      <c r="P21" s="46">
        <f>'G-1'!P21+'G-2'!P21+'G-3'!P21</f>
        <v>668</v>
      </c>
      <c r="Q21" s="46">
        <f>'G-1'!Q21+'G-2'!Q21+'G-3'!Q21</f>
        <v>550</v>
      </c>
      <c r="R21" s="46">
        <f>'G-1'!R21+'G-2'!R21+'G-3'!R21</f>
        <v>100</v>
      </c>
      <c r="S21" s="46">
        <f>'G-1'!S21+'G-2'!S21+'G-3'!S21</f>
        <v>46</v>
      </c>
      <c r="T21" s="7">
        <f t="shared" si="2"/>
        <v>1199</v>
      </c>
      <c r="U21" s="3">
        <f t="shared" si="5"/>
        <v>5135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319</v>
      </c>
      <c r="C22" s="45">
        <f>'G-1'!C22+'G-2'!C22+'G-3'!C22</f>
        <v>416</v>
      </c>
      <c r="D22" s="45">
        <f>'G-1'!D22+'G-2'!D22+'G-3'!D22</f>
        <v>91</v>
      </c>
      <c r="E22" s="45">
        <f>'G-1'!E22+'G-2'!E22+'G-3'!E22</f>
        <v>63</v>
      </c>
      <c r="F22" s="6">
        <f t="shared" si="0"/>
        <v>915</v>
      </c>
      <c r="G22" s="2"/>
      <c r="H22" s="21" t="s">
        <v>26</v>
      </c>
      <c r="I22" s="46">
        <f>'G-1'!I22+'G-2'!I22+'G-3'!I22</f>
        <v>443</v>
      </c>
      <c r="J22" s="46">
        <f>'G-1'!J22+'G-2'!J22+'G-3'!J22</f>
        <v>519</v>
      </c>
      <c r="K22" s="46">
        <f>'G-1'!K22+'G-2'!K22+'G-3'!K22</f>
        <v>110</v>
      </c>
      <c r="L22" s="46">
        <f>'G-1'!L22+'G-2'!L22+'G-3'!L22</f>
        <v>77</v>
      </c>
      <c r="M22" s="6">
        <f t="shared" si="1"/>
        <v>1153</v>
      </c>
      <c r="N22" s="3">
        <f>M19+M20+M21+M22</f>
        <v>4283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237" t="s">
        <v>47</v>
      </c>
      <c r="B23" s="238"/>
      <c r="C23" s="243" t="s">
        <v>50</v>
      </c>
      <c r="D23" s="244"/>
      <c r="E23" s="244"/>
      <c r="F23" s="245"/>
      <c r="G23" s="84">
        <f>MAX(G13:G19)</f>
        <v>5284.5</v>
      </c>
      <c r="H23" s="241" t="s">
        <v>48</v>
      </c>
      <c r="I23" s="242"/>
      <c r="J23" s="234" t="s">
        <v>50</v>
      </c>
      <c r="K23" s="235"/>
      <c r="L23" s="235"/>
      <c r="M23" s="236"/>
      <c r="N23" s="85">
        <f>MAX(N10:N22)</f>
        <v>4340.5</v>
      </c>
      <c r="O23" s="237" t="s">
        <v>49</v>
      </c>
      <c r="P23" s="238"/>
      <c r="Q23" s="243" t="s">
        <v>50</v>
      </c>
      <c r="R23" s="244"/>
      <c r="S23" s="244"/>
      <c r="T23" s="245"/>
      <c r="U23" s="84">
        <f>MAX(U13:U21)</f>
        <v>5899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39"/>
      <c r="B24" s="240"/>
      <c r="C24" s="82" t="s">
        <v>73</v>
      </c>
      <c r="D24" s="86"/>
      <c r="E24" s="86"/>
      <c r="F24" s="87" t="s">
        <v>65</v>
      </c>
      <c r="G24" s="88"/>
      <c r="H24" s="239"/>
      <c r="I24" s="240"/>
      <c r="J24" s="82" t="s">
        <v>73</v>
      </c>
      <c r="K24" s="86"/>
      <c r="L24" s="86"/>
      <c r="M24" s="87" t="s">
        <v>67</v>
      </c>
      <c r="N24" s="88"/>
      <c r="O24" s="239"/>
      <c r="P24" s="24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246" t="s">
        <v>51</v>
      </c>
      <c r="B26" s="246"/>
      <c r="C26" s="246"/>
      <c r="D26" s="246"/>
      <c r="E26" s="24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AB16" sqref="AB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229" t="s">
        <v>38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227" t="s">
        <v>54</v>
      </c>
      <c r="B4" s="227"/>
      <c r="C4" s="227"/>
      <c r="D4" s="26"/>
      <c r="E4" s="231" t="str">
        <f>'G-1'!E4:H4</f>
        <v>DE OBRA</v>
      </c>
      <c r="F4" s="231"/>
      <c r="G4" s="231"/>
      <c r="H4" s="23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221" t="s">
        <v>56</v>
      </c>
      <c r="B5" s="221"/>
      <c r="C5" s="221"/>
      <c r="D5" s="231" t="str">
        <f>'G-1'!D5:H5</f>
        <v>CALLE 30 X CARRERA 4</v>
      </c>
      <c r="E5" s="231"/>
      <c r="F5" s="231"/>
      <c r="G5" s="231"/>
      <c r="H5" s="231"/>
      <c r="I5" s="221" t="s">
        <v>53</v>
      </c>
      <c r="J5" s="221"/>
      <c r="K5" s="221"/>
      <c r="L5" s="232">
        <f>'G-1'!L5:N5</f>
        <v>2503</v>
      </c>
      <c r="M5" s="232"/>
      <c r="N5" s="232"/>
      <c r="O5" s="12"/>
      <c r="P5" s="221" t="s">
        <v>57</v>
      </c>
      <c r="Q5" s="221"/>
      <c r="R5" s="221"/>
      <c r="S5" s="230" t="s">
        <v>148</v>
      </c>
      <c r="T5" s="230"/>
      <c r="U5" s="230"/>
    </row>
    <row r="6" spans="1:28" ht="12.75" customHeight="1" x14ac:dyDescent="0.2">
      <c r="A6" s="221" t="s">
        <v>55</v>
      </c>
      <c r="B6" s="221"/>
      <c r="C6" s="221"/>
      <c r="D6" s="283" t="s">
        <v>151</v>
      </c>
      <c r="E6" s="283"/>
      <c r="F6" s="283"/>
      <c r="G6" s="283"/>
      <c r="H6" s="283"/>
      <c r="I6" s="221" t="s">
        <v>59</v>
      </c>
      <c r="J6" s="221"/>
      <c r="K6" s="221"/>
      <c r="L6" s="233">
        <v>1</v>
      </c>
      <c r="M6" s="233"/>
      <c r="N6" s="233"/>
      <c r="O6" s="42"/>
      <c r="P6" s="221" t="s">
        <v>58</v>
      </c>
      <c r="Q6" s="221"/>
      <c r="R6" s="221"/>
      <c r="S6" s="226">
        <f>'G-1'!S6:U6</f>
        <v>42970</v>
      </c>
      <c r="T6" s="226"/>
      <c r="U6" s="226"/>
    </row>
    <row r="7" spans="1:28" ht="7.5" customHeight="1" x14ac:dyDescent="0.2">
      <c r="A7" s="13"/>
      <c r="B7" s="11"/>
      <c r="C7" s="11"/>
      <c r="D7" s="11"/>
      <c r="E7" s="225"/>
      <c r="F7" s="225"/>
      <c r="G7" s="225"/>
      <c r="H7" s="225"/>
      <c r="I7" s="225"/>
      <c r="J7" s="225"/>
      <c r="K7" s="22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219" t="s">
        <v>36</v>
      </c>
      <c r="B8" s="222" t="s">
        <v>34</v>
      </c>
      <c r="C8" s="223"/>
      <c r="D8" s="223"/>
      <c r="E8" s="224"/>
      <c r="F8" s="219" t="s">
        <v>35</v>
      </c>
      <c r="G8" s="219" t="s">
        <v>37</v>
      </c>
      <c r="H8" s="219" t="s">
        <v>36</v>
      </c>
      <c r="I8" s="222" t="s">
        <v>34</v>
      </c>
      <c r="J8" s="223"/>
      <c r="K8" s="223"/>
      <c r="L8" s="224"/>
      <c r="M8" s="219" t="s">
        <v>35</v>
      </c>
      <c r="N8" s="219" t="s">
        <v>37</v>
      </c>
      <c r="O8" s="219" t="s">
        <v>36</v>
      </c>
      <c r="P8" s="222" t="s">
        <v>34</v>
      </c>
      <c r="Q8" s="223"/>
      <c r="R8" s="223"/>
      <c r="S8" s="224"/>
      <c r="T8" s="219" t="s">
        <v>35</v>
      </c>
      <c r="U8" s="219" t="s">
        <v>37</v>
      </c>
    </row>
    <row r="9" spans="1:28" ht="12" customHeight="1" x14ac:dyDescent="0.2">
      <c r="A9" s="220"/>
      <c r="B9" s="15" t="s">
        <v>52</v>
      </c>
      <c r="C9" s="15" t="s">
        <v>0</v>
      </c>
      <c r="D9" s="15" t="s">
        <v>2</v>
      </c>
      <c r="E9" s="16" t="s">
        <v>3</v>
      </c>
      <c r="F9" s="220"/>
      <c r="G9" s="220"/>
      <c r="H9" s="220"/>
      <c r="I9" s="17" t="s">
        <v>52</v>
      </c>
      <c r="J9" s="17" t="s">
        <v>0</v>
      </c>
      <c r="K9" s="15" t="s">
        <v>2</v>
      </c>
      <c r="L9" s="16" t="s">
        <v>3</v>
      </c>
      <c r="M9" s="220"/>
      <c r="N9" s="220"/>
      <c r="O9" s="220"/>
      <c r="P9" s="17" t="s">
        <v>52</v>
      </c>
      <c r="Q9" s="17" t="s">
        <v>0</v>
      </c>
      <c r="R9" s="15" t="s">
        <v>2</v>
      </c>
      <c r="S9" s="16" t="s">
        <v>3</v>
      </c>
      <c r="T9" s="220"/>
      <c r="U9" s="220"/>
    </row>
    <row r="10" spans="1:28" ht="24" customHeight="1" x14ac:dyDescent="0.2">
      <c r="A10" s="18" t="s">
        <v>11</v>
      </c>
      <c r="B10" s="46">
        <v>31</v>
      </c>
      <c r="C10" s="46">
        <v>36</v>
      </c>
      <c r="D10" s="46">
        <v>4</v>
      </c>
      <c r="E10" s="46">
        <v>6</v>
      </c>
      <c r="F10" s="6">
        <f t="shared" ref="F10:F22" si="0">B10*0.5+C10*1+D10*2+E10*2.5</f>
        <v>74.5</v>
      </c>
      <c r="G10" s="2"/>
      <c r="H10" s="19" t="s">
        <v>4</v>
      </c>
      <c r="I10" s="46">
        <v>22</v>
      </c>
      <c r="J10" s="46">
        <v>35</v>
      </c>
      <c r="K10" s="46">
        <v>6</v>
      </c>
      <c r="L10" s="46">
        <v>4</v>
      </c>
      <c r="M10" s="6">
        <f t="shared" ref="M10:M22" si="1">I10*0.5+J10*1+K10*2+L10*2.5</f>
        <v>68</v>
      </c>
      <c r="N10" s="9">
        <f>F20+F21+F22+M10</f>
        <v>265</v>
      </c>
      <c r="O10" s="19" t="s">
        <v>43</v>
      </c>
      <c r="P10" s="46">
        <v>25</v>
      </c>
      <c r="Q10" s="46">
        <v>19</v>
      </c>
      <c r="R10" s="46">
        <v>3</v>
      </c>
      <c r="S10" s="46">
        <v>4</v>
      </c>
      <c r="T10" s="6">
        <f t="shared" ref="T10:T21" si="2">P10*0.5+Q10*1+R10*2+S10*2.5</f>
        <v>47.5</v>
      </c>
      <c r="U10" s="10"/>
      <c r="AB10" s="1"/>
    </row>
    <row r="11" spans="1:28" ht="24" customHeight="1" x14ac:dyDescent="0.2">
      <c r="A11" s="18" t="s">
        <v>14</v>
      </c>
      <c r="B11" s="46">
        <v>46</v>
      </c>
      <c r="C11" s="46">
        <v>40</v>
      </c>
      <c r="D11" s="46">
        <v>5</v>
      </c>
      <c r="E11" s="46">
        <v>4</v>
      </c>
      <c r="F11" s="6">
        <f t="shared" si="0"/>
        <v>83</v>
      </c>
      <c r="G11" s="2"/>
      <c r="H11" s="19" t="s">
        <v>5</v>
      </c>
      <c r="I11" s="46">
        <v>26</v>
      </c>
      <c r="J11" s="46">
        <v>26</v>
      </c>
      <c r="K11" s="46">
        <v>4</v>
      </c>
      <c r="L11" s="46">
        <v>6</v>
      </c>
      <c r="M11" s="6">
        <f t="shared" si="1"/>
        <v>62</v>
      </c>
      <c r="N11" s="9">
        <f>F21+F22+M10+M11</f>
        <v>251</v>
      </c>
      <c r="O11" s="19" t="s">
        <v>44</v>
      </c>
      <c r="P11" s="46">
        <v>20</v>
      </c>
      <c r="Q11" s="46">
        <v>21</v>
      </c>
      <c r="R11" s="46">
        <v>2</v>
      </c>
      <c r="S11" s="46">
        <v>3</v>
      </c>
      <c r="T11" s="6">
        <f t="shared" si="2"/>
        <v>42.5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29</v>
      </c>
      <c r="D12" s="46">
        <v>4</v>
      </c>
      <c r="E12" s="46">
        <v>10</v>
      </c>
      <c r="F12" s="6">
        <f t="shared" si="0"/>
        <v>72.5</v>
      </c>
      <c r="G12" s="2"/>
      <c r="H12" s="19" t="s">
        <v>6</v>
      </c>
      <c r="I12" s="46">
        <v>23</v>
      </c>
      <c r="J12" s="46">
        <v>33</v>
      </c>
      <c r="K12" s="46">
        <v>2</v>
      </c>
      <c r="L12" s="46">
        <v>1</v>
      </c>
      <c r="M12" s="6">
        <f t="shared" si="1"/>
        <v>51</v>
      </c>
      <c r="N12" s="2">
        <f>F22+M10+M11+M12</f>
        <v>242</v>
      </c>
      <c r="O12" s="19" t="s">
        <v>32</v>
      </c>
      <c r="P12" s="46">
        <v>22</v>
      </c>
      <c r="Q12" s="46">
        <v>18</v>
      </c>
      <c r="R12" s="46">
        <v>4</v>
      </c>
      <c r="S12" s="46">
        <v>3</v>
      </c>
      <c r="T12" s="6">
        <f t="shared" si="2"/>
        <v>44.5</v>
      </c>
      <c r="U12" s="2"/>
      <c r="AB12" s="1"/>
    </row>
    <row r="13" spans="1:28" ht="24" customHeight="1" x14ac:dyDescent="0.2">
      <c r="A13" s="18" t="s">
        <v>19</v>
      </c>
      <c r="B13" s="46">
        <v>36</v>
      </c>
      <c r="C13" s="46">
        <v>44</v>
      </c>
      <c r="D13" s="46">
        <v>2</v>
      </c>
      <c r="E13" s="46">
        <v>4</v>
      </c>
      <c r="F13" s="6">
        <f t="shared" si="0"/>
        <v>76</v>
      </c>
      <c r="G13" s="2">
        <f t="shared" ref="G13:G19" si="3">F10+F11+F12+F13</f>
        <v>306</v>
      </c>
      <c r="H13" s="19" t="s">
        <v>7</v>
      </c>
      <c r="I13" s="46">
        <v>22</v>
      </c>
      <c r="J13" s="46">
        <v>36</v>
      </c>
      <c r="K13" s="46">
        <v>4</v>
      </c>
      <c r="L13" s="46">
        <v>1</v>
      </c>
      <c r="M13" s="6">
        <f t="shared" si="1"/>
        <v>57.5</v>
      </c>
      <c r="N13" s="2">
        <f t="shared" ref="N13:N18" si="4">M10+M11+M12+M13</f>
        <v>238.5</v>
      </c>
      <c r="O13" s="19" t="s">
        <v>33</v>
      </c>
      <c r="P13" s="46">
        <v>15</v>
      </c>
      <c r="Q13" s="46">
        <v>40</v>
      </c>
      <c r="R13" s="46">
        <v>2</v>
      </c>
      <c r="S13" s="46">
        <v>1</v>
      </c>
      <c r="T13" s="6">
        <f t="shared" si="2"/>
        <v>54</v>
      </c>
      <c r="U13" s="2">
        <f t="shared" ref="U13:U21" si="5">T10+T11+T12+T13</f>
        <v>188.5</v>
      </c>
      <c r="AB13" s="81">
        <v>212.5</v>
      </c>
    </row>
    <row r="14" spans="1:28" ht="24" customHeight="1" x14ac:dyDescent="0.2">
      <c r="A14" s="18" t="s">
        <v>21</v>
      </c>
      <c r="B14" s="46">
        <v>34</v>
      </c>
      <c r="C14" s="46">
        <v>39</v>
      </c>
      <c r="D14" s="46">
        <v>3</v>
      </c>
      <c r="E14" s="46">
        <v>2</v>
      </c>
      <c r="F14" s="6">
        <f t="shared" si="0"/>
        <v>67</v>
      </c>
      <c r="G14" s="2">
        <f t="shared" si="3"/>
        <v>298.5</v>
      </c>
      <c r="H14" s="19" t="s">
        <v>9</v>
      </c>
      <c r="I14" s="46">
        <v>27</v>
      </c>
      <c r="J14" s="46">
        <v>39</v>
      </c>
      <c r="K14" s="46">
        <v>6</v>
      </c>
      <c r="L14" s="46">
        <v>3</v>
      </c>
      <c r="M14" s="6">
        <f t="shared" si="1"/>
        <v>72</v>
      </c>
      <c r="N14" s="2">
        <f t="shared" si="4"/>
        <v>242.5</v>
      </c>
      <c r="O14" s="19" t="s">
        <v>29</v>
      </c>
      <c r="P14" s="45">
        <v>30</v>
      </c>
      <c r="Q14" s="45">
        <v>28</v>
      </c>
      <c r="R14" s="45">
        <v>2</v>
      </c>
      <c r="S14" s="45">
        <v>1</v>
      </c>
      <c r="T14" s="6">
        <f t="shared" si="2"/>
        <v>49.5</v>
      </c>
      <c r="U14" s="2">
        <f t="shared" si="5"/>
        <v>190.5</v>
      </c>
      <c r="AB14" s="81">
        <v>226</v>
      </c>
    </row>
    <row r="15" spans="1:28" ht="24" customHeight="1" x14ac:dyDescent="0.2">
      <c r="A15" s="18" t="s">
        <v>23</v>
      </c>
      <c r="B15" s="46">
        <v>37</v>
      </c>
      <c r="C15" s="46">
        <v>37</v>
      </c>
      <c r="D15" s="46">
        <v>3</v>
      </c>
      <c r="E15" s="46">
        <v>3</v>
      </c>
      <c r="F15" s="6">
        <f t="shared" si="0"/>
        <v>69</v>
      </c>
      <c r="G15" s="2">
        <f t="shared" si="3"/>
        <v>284.5</v>
      </c>
      <c r="H15" s="19" t="s">
        <v>12</v>
      </c>
      <c r="I15" s="46">
        <v>20</v>
      </c>
      <c r="J15" s="46">
        <v>25</v>
      </c>
      <c r="K15" s="46">
        <v>4</v>
      </c>
      <c r="L15" s="46">
        <v>4</v>
      </c>
      <c r="M15" s="6">
        <f t="shared" si="1"/>
        <v>53</v>
      </c>
      <c r="N15" s="2">
        <f t="shared" si="4"/>
        <v>233.5</v>
      </c>
      <c r="O15" s="18" t="s">
        <v>30</v>
      </c>
      <c r="P15" s="46">
        <v>28</v>
      </c>
      <c r="Q15" s="46">
        <v>36</v>
      </c>
      <c r="R15" s="46">
        <v>5</v>
      </c>
      <c r="S15" s="46">
        <v>2</v>
      </c>
      <c r="T15" s="6">
        <f t="shared" si="2"/>
        <v>65</v>
      </c>
      <c r="U15" s="2">
        <f t="shared" si="5"/>
        <v>213</v>
      </c>
      <c r="AB15" s="81">
        <v>233.5</v>
      </c>
    </row>
    <row r="16" spans="1:28" ht="24" customHeight="1" x14ac:dyDescent="0.2">
      <c r="A16" s="18" t="s">
        <v>39</v>
      </c>
      <c r="B16" s="46">
        <v>36</v>
      </c>
      <c r="C16" s="46">
        <v>33</v>
      </c>
      <c r="D16" s="46">
        <v>4</v>
      </c>
      <c r="E16" s="46">
        <v>4</v>
      </c>
      <c r="F16" s="6">
        <f t="shared" si="0"/>
        <v>69</v>
      </c>
      <c r="G16" s="2">
        <f t="shared" si="3"/>
        <v>281</v>
      </c>
      <c r="H16" s="19" t="s">
        <v>15</v>
      </c>
      <c r="I16" s="46">
        <v>18</v>
      </c>
      <c r="J16" s="46">
        <v>30</v>
      </c>
      <c r="K16" s="46">
        <v>5</v>
      </c>
      <c r="L16" s="46">
        <v>5</v>
      </c>
      <c r="M16" s="6">
        <f t="shared" si="1"/>
        <v>61.5</v>
      </c>
      <c r="N16" s="2">
        <f t="shared" si="4"/>
        <v>244</v>
      </c>
      <c r="O16" s="19" t="s">
        <v>8</v>
      </c>
      <c r="P16" s="46">
        <v>19</v>
      </c>
      <c r="Q16" s="46">
        <v>21</v>
      </c>
      <c r="R16" s="46">
        <v>2</v>
      </c>
      <c r="S16" s="46">
        <v>2</v>
      </c>
      <c r="T16" s="6">
        <f t="shared" si="2"/>
        <v>39.5</v>
      </c>
      <c r="U16" s="2">
        <f t="shared" si="5"/>
        <v>208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45</v>
      </c>
      <c r="D17" s="46">
        <v>3</v>
      </c>
      <c r="E17" s="46">
        <v>6</v>
      </c>
      <c r="F17" s="6">
        <f t="shared" si="0"/>
        <v>81</v>
      </c>
      <c r="G17" s="2">
        <f t="shared" si="3"/>
        <v>286</v>
      </c>
      <c r="H17" s="19" t="s">
        <v>18</v>
      </c>
      <c r="I17" s="46">
        <v>28</v>
      </c>
      <c r="J17" s="46">
        <v>33</v>
      </c>
      <c r="K17" s="46">
        <v>2</v>
      </c>
      <c r="L17" s="46">
        <v>3</v>
      </c>
      <c r="M17" s="6">
        <f t="shared" si="1"/>
        <v>58.5</v>
      </c>
      <c r="N17" s="2">
        <f t="shared" si="4"/>
        <v>245</v>
      </c>
      <c r="O17" s="19" t="s">
        <v>10</v>
      </c>
      <c r="P17" s="46">
        <v>29</v>
      </c>
      <c r="Q17" s="46">
        <v>41</v>
      </c>
      <c r="R17" s="46">
        <v>3</v>
      </c>
      <c r="S17" s="46">
        <v>2</v>
      </c>
      <c r="T17" s="6">
        <f t="shared" si="2"/>
        <v>66.5</v>
      </c>
      <c r="U17" s="2">
        <f t="shared" si="5"/>
        <v>220.5</v>
      </c>
      <c r="AB17" s="81">
        <v>248</v>
      </c>
    </row>
    <row r="18" spans="1:28" ht="24" customHeight="1" x14ac:dyDescent="0.2">
      <c r="A18" s="18" t="s">
        <v>41</v>
      </c>
      <c r="B18" s="46">
        <v>41</v>
      </c>
      <c r="C18" s="46">
        <v>38</v>
      </c>
      <c r="D18" s="46">
        <v>6</v>
      </c>
      <c r="E18" s="46">
        <v>2</v>
      </c>
      <c r="F18" s="6">
        <f t="shared" si="0"/>
        <v>75.5</v>
      </c>
      <c r="G18" s="2">
        <f t="shared" si="3"/>
        <v>294.5</v>
      </c>
      <c r="H18" s="19" t="s">
        <v>20</v>
      </c>
      <c r="I18" s="46">
        <v>17</v>
      </c>
      <c r="J18" s="46">
        <v>19</v>
      </c>
      <c r="K18" s="46">
        <v>4</v>
      </c>
      <c r="L18" s="46">
        <v>0</v>
      </c>
      <c r="M18" s="6">
        <f t="shared" si="1"/>
        <v>35.5</v>
      </c>
      <c r="N18" s="2">
        <f t="shared" si="4"/>
        <v>208.5</v>
      </c>
      <c r="O18" s="19" t="s">
        <v>13</v>
      </c>
      <c r="P18" s="46">
        <v>45</v>
      </c>
      <c r="Q18" s="46">
        <v>68</v>
      </c>
      <c r="R18" s="46">
        <v>5</v>
      </c>
      <c r="S18" s="46">
        <v>1</v>
      </c>
      <c r="T18" s="6">
        <f t="shared" si="2"/>
        <v>103</v>
      </c>
      <c r="U18" s="2">
        <f t="shared" si="5"/>
        <v>274</v>
      </c>
      <c r="AB18" s="8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35</v>
      </c>
      <c r="D19" s="47">
        <v>3</v>
      </c>
      <c r="E19" s="47">
        <v>4</v>
      </c>
      <c r="F19" s="7">
        <f t="shared" si="0"/>
        <v>67.5</v>
      </c>
      <c r="G19" s="3">
        <f t="shared" si="3"/>
        <v>293</v>
      </c>
      <c r="H19" s="20" t="s">
        <v>22</v>
      </c>
      <c r="I19" s="45">
        <v>12</v>
      </c>
      <c r="J19" s="45">
        <v>17</v>
      </c>
      <c r="K19" s="45">
        <v>2</v>
      </c>
      <c r="L19" s="45">
        <v>2</v>
      </c>
      <c r="M19" s="6">
        <f t="shared" si="1"/>
        <v>32</v>
      </c>
      <c r="N19" s="2">
        <f>M16+M17+M18+M19</f>
        <v>187.5</v>
      </c>
      <c r="O19" s="19" t="s">
        <v>16</v>
      </c>
      <c r="P19" s="46">
        <v>29</v>
      </c>
      <c r="Q19" s="46">
        <v>31</v>
      </c>
      <c r="R19" s="46">
        <v>1</v>
      </c>
      <c r="S19" s="46">
        <v>5</v>
      </c>
      <c r="T19" s="6">
        <f t="shared" si="2"/>
        <v>60</v>
      </c>
      <c r="U19" s="2">
        <f t="shared" si="5"/>
        <v>269</v>
      </c>
      <c r="AB19" s="81">
        <v>262</v>
      </c>
    </row>
    <row r="20" spans="1:28" ht="24" customHeight="1" x14ac:dyDescent="0.2">
      <c r="A20" s="19" t="s">
        <v>27</v>
      </c>
      <c r="B20" s="45">
        <v>24</v>
      </c>
      <c r="C20" s="45">
        <v>39</v>
      </c>
      <c r="D20" s="45">
        <v>5</v>
      </c>
      <c r="E20" s="45">
        <v>6</v>
      </c>
      <c r="F20" s="8">
        <f t="shared" si="0"/>
        <v>76</v>
      </c>
      <c r="G20" s="35"/>
      <c r="H20" s="19" t="s">
        <v>24</v>
      </c>
      <c r="I20" s="46">
        <v>31</v>
      </c>
      <c r="J20" s="46">
        <v>36</v>
      </c>
      <c r="K20" s="46">
        <v>3</v>
      </c>
      <c r="L20" s="46">
        <v>5</v>
      </c>
      <c r="M20" s="8">
        <f t="shared" si="1"/>
        <v>70</v>
      </c>
      <c r="N20" s="2">
        <f>M17+M18+M19+M20</f>
        <v>196</v>
      </c>
      <c r="O20" s="19" t="s">
        <v>45</v>
      </c>
      <c r="P20" s="45">
        <v>32</v>
      </c>
      <c r="Q20" s="45">
        <v>37</v>
      </c>
      <c r="R20" s="45">
        <v>2</v>
      </c>
      <c r="S20" s="45">
        <v>1</v>
      </c>
      <c r="T20" s="8">
        <f t="shared" si="2"/>
        <v>59.5</v>
      </c>
      <c r="U20" s="2">
        <f t="shared" si="5"/>
        <v>289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34</v>
      </c>
      <c r="D21" s="46">
        <v>4</v>
      </c>
      <c r="E21" s="46">
        <v>2</v>
      </c>
      <c r="F21" s="6">
        <f t="shared" si="0"/>
        <v>60</v>
      </c>
      <c r="G21" s="36"/>
      <c r="H21" s="20" t="s">
        <v>25</v>
      </c>
      <c r="I21" s="46">
        <v>29</v>
      </c>
      <c r="J21" s="46">
        <v>17</v>
      </c>
      <c r="K21" s="46">
        <v>2</v>
      </c>
      <c r="L21" s="46">
        <v>2</v>
      </c>
      <c r="M21" s="6">
        <f t="shared" si="1"/>
        <v>40.5</v>
      </c>
      <c r="N21" s="2">
        <f>M18+M19+M20+M21</f>
        <v>178</v>
      </c>
      <c r="O21" s="21" t="s">
        <v>46</v>
      </c>
      <c r="P21" s="47">
        <v>27</v>
      </c>
      <c r="Q21" s="47">
        <v>41</v>
      </c>
      <c r="R21" s="47">
        <v>3</v>
      </c>
      <c r="S21" s="47">
        <v>0</v>
      </c>
      <c r="T21" s="7">
        <f t="shared" si="2"/>
        <v>60.5</v>
      </c>
      <c r="U21" s="3">
        <f t="shared" si="5"/>
        <v>283</v>
      </c>
      <c r="AB21" s="81">
        <v>276</v>
      </c>
    </row>
    <row r="22" spans="1:28" ht="24" customHeight="1" thickBot="1" x14ac:dyDescent="0.25">
      <c r="A22" s="19" t="s">
        <v>1</v>
      </c>
      <c r="B22" s="46">
        <v>23</v>
      </c>
      <c r="C22" s="46">
        <v>36</v>
      </c>
      <c r="D22" s="46">
        <v>3</v>
      </c>
      <c r="E22" s="46">
        <v>3</v>
      </c>
      <c r="F22" s="6">
        <f t="shared" si="0"/>
        <v>61</v>
      </c>
      <c r="G22" s="2"/>
      <c r="H22" s="21" t="s">
        <v>26</v>
      </c>
      <c r="I22" s="47">
        <v>52</v>
      </c>
      <c r="J22" s="47">
        <v>31</v>
      </c>
      <c r="K22" s="47">
        <v>5</v>
      </c>
      <c r="L22" s="47">
        <v>7</v>
      </c>
      <c r="M22" s="6">
        <f t="shared" si="1"/>
        <v>84.5</v>
      </c>
      <c r="N22" s="3">
        <f>M19+M20+M21+M22</f>
        <v>227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237" t="s">
        <v>47</v>
      </c>
      <c r="B23" s="238"/>
      <c r="C23" s="243" t="s">
        <v>50</v>
      </c>
      <c r="D23" s="244"/>
      <c r="E23" s="244"/>
      <c r="F23" s="245"/>
      <c r="G23" s="84">
        <f>MAX(G13:G19)</f>
        <v>306</v>
      </c>
      <c r="H23" s="241" t="s">
        <v>48</v>
      </c>
      <c r="I23" s="242"/>
      <c r="J23" s="234" t="s">
        <v>50</v>
      </c>
      <c r="K23" s="235"/>
      <c r="L23" s="235"/>
      <c r="M23" s="236"/>
      <c r="N23" s="85">
        <f>MAX(N10:N22)</f>
        <v>265</v>
      </c>
      <c r="O23" s="237" t="s">
        <v>49</v>
      </c>
      <c r="P23" s="238"/>
      <c r="Q23" s="243" t="s">
        <v>50</v>
      </c>
      <c r="R23" s="244"/>
      <c r="S23" s="244"/>
      <c r="T23" s="245"/>
      <c r="U23" s="84">
        <f>MAX(U13:U21)</f>
        <v>289</v>
      </c>
      <c r="AB23" s="1"/>
    </row>
    <row r="24" spans="1:28" ht="13.5" customHeight="1" x14ac:dyDescent="0.2">
      <c r="A24" s="239"/>
      <c r="B24" s="240"/>
      <c r="C24" s="82" t="s">
        <v>73</v>
      </c>
      <c r="D24" s="86"/>
      <c r="E24" s="86"/>
      <c r="F24" s="87" t="s">
        <v>65</v>
      </c>
      <c r="G24" s="88"/>
      <c r="H24" s="239"/>
      <c r="I24" s="240"/>
      <c r="J24" s="82" t="s">
        <v>73</v>
      </c>
      <c r="K24" s="86"/>
      <c r="L24" s="86"/>
      <c r="M24" s="87" t="s">
        <v>74</v>
      </c>
      <c r="N24" s="88"/>
      <c r="O24" s="239"/>
      <c r="P24" s="240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246" t="s">
        <v>51</v>
      </c>
      <c r="B26" s="246"/>
      <c r="C26" s="246"/>
      <c r="D26" s="246"/>
      <c r="E26" s="24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7" workbookViewId="0">
      <selection activeCell="H38" sqref="H3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317" t="s">
        <v>111</v>
      </c>
      <c r="B2" s="317"/>
      <c r="C2" s="317"/>
      <c r="D2" s="317"/>
      <c r="E2" s="317"/>
      <c r="F2" s="317"/>
      <c r="G2" s="317"/>
      <c r="H2" s="317"/>
      <c r="I2" s="317"/>
      <c r="J2" s="3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318" t="s">
        <v>112</v>
      </c>
      <c r="B4" s="318"/>
      <c r="C4" s="319" t="s">
        <v>60</v>
      </c>
      <c r="D4" s="319"/>
      <c r="E4" s="319"/>
      <c r="F4" s="110"/>
      <c r="G4" s="106"/>
      <c r="H4" s="106"/>
      <c r="I4" s="106"/>
      <c r="J4" s="106"/>
    </row>
    <row r="5" spans="1:10" x14ac:dyDescent="0.2">
      <c r="A5" s="221" t="s">
        <v>56</v>
      </c>
      <c r="B5" s="221"/>
      <c r="C5" s="320" t="str">
        <f>'G-1'!D5</f>
        <v>CALLE 30 X CARRERA 4</v>
      </c>
      <c r="D5" s="320"/>
      <c r="E5" s="320"/>
      <c r="F5" s="111"/>
      <c r="G5" s="112"/>
      <c r="H5" s="103" t="s">
        <v>53</v>
      </c>
      <c r="I5" s="321">
        <f>'G-1'!L5</f>
        <v>2503</v>
      </c>
      <c r="J5" s="321"/>
    </row>
    <row r="6" spans="1:10" x14ac:dyDescent="0.2">
      <c r="A6" s="221" t="s">
        <v>113</v>
      </c>
      <c r="B6" s="221"/>
      <c r="C6" s="306" t="s">
        <v>152</v>
      </c>
      <c r="D6" s="306"/>
      <c r="E6" s="306"/>
      <c r="F6" s="111"/>
      <c r="G6" s="112"/>
      <c r="H6" s="103" t="s">
        <v>58</v>
      </c>
      <c r="I6" s="307">
        <f>'G-1'!S6</f>
        <v>42970</v>
      </c>
      <c r="J6" s="307"/>
    </row>
    <row r="7" spans="1:10" x14ac:dyDescent="0.2">
      <c r="A7" s="113"/>
      <c r="B7" s="113"/>
      <c r="C7" s="308"/>
      <c r="D7" s="308"/>
      <c r="E7" s="308"/>
      <c r="F7" s="308"/>
      <c r="G7" s="110"/>
      <c r="H7" s="114"/>
      <c r="I7" s="115"/>
      <c r="J7" s="106"/>
    </row>
    <row r="8" spans="1:10" x14ac:dyDescent="0.2">
      <c r="A8" s="309" t="s">
        <v>114</v>
      </c>
      <c r="B8" s="311" t="s">
        <v>115</v>
      </c>
      <c r="C8" s="309" t="s">
        <v>116</v>
      </c>
      <c r="D8" s="31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313" t="s">
        <v>122</v>
      </c>
      <c r="J8" s="315" t="s">
        <v>123</v>
      </c>
    </row>
    <row r="9" spans="1:10" x14ac:dyDescent="0.2">
      <c r="A9" s="310"/>
      <c r="B9" s="312"/>
      <c r="C9" s="310"/>
      <c r="D9" s="312"/>
      <c r="E9" s="119" t="s">
        <v>52</v>
      </c>
      <c r="F9" s="120" t="s">
        <v>0</v>
      </c>
      <c r="G9" s="121" t="s">
        <v>2</v>
      </c>
      <c r="H9" s="120" t="s">
        <v>3</v>
      </c>
      <c r="I9" s="314"/>
      <c r="J9" s="316"/>
    </row>
    <row r="10" spans="1:10" x14ac:dyDescent="0.2">
      <c r="A10" s="300" t="s">
        <v>124</v>
      </c>
      <c r="B10" s="303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301"/>
      <c r="B11" s="304"/>
      <c r="C11" s="122" t="s">
        <v>126</v>
      </c>
      <c r="D11" s="125" t="s">
        <v>127</v>
      </c>
      <c r="E11" s="126">
        <v>297</v>
      </c>
      <c r="F11" s="126">
        <v>397</v>
      </c>
      <c r="G11" s="126">
        <v>94</v>
      </c>
      <c r="H11" s="126">
        <v>71</v>
      </c>
      <c r="I11" s="126">
        <f t="shared" ref="I11:I45" si="0">E11*0.5+F11+G11*2+H11*2.5</f>
        <v>911</v>
      </c>
      <c r="J11" s="127">
        <f>IF(I11=0,"0,00",I11/SUM(I10:I12)*100)</f>
        <v>95.995785036880932</v>
      </c>
    </row>
    <row r="12" spans="1:10" x14ac:dyDescent="0.2">
      <c r="A12" s="301"/>
      <c r="B12" s="304"/>
      <c r="C12" s="128" t="s">
        <v>136</v>
      </c>
      <c r="D12" s="129" t="s">
        <v>128</v>
      </c>
      <c r="E12" s="74">
        <v>38</v>
      </c>
      <c r="F12" s="74">
        <v>14</v>
      </c>
      <c r="G12" s="74">
        <v>0</v>
      </c>
      <c r="H12" s="74">
        <v>2</v>
      </c>
      <c r="I12" s="130">
        <f t="shared" si="0"/>
        <v>38</v>
      </c>
      <c r="J12" s="131">
        <f>IF(I12=0,"0,00",I12/SUM(I10:I12)*100)</f>
        <v>4.0042149631190727</v>
      </c>
    </row>
    <row r="13" spans="1:10" x14ac:dyDescent="0.2">
      <c r="A13" s="301"/>
      <c r="B13" s="30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301"/>
      <c r="B14" s="304"/>
      <c r="C14" s="122" t="s">
        <v>129</v>
      </c>
      <c r="D14" s="125" t="s">
        <v>127</v>
      </c>
      <c r="E14" s="126">
        <v>353</v>
      </c>
      <c r="F14" s="126">
        <v>470</v>
      </c>
      <c r="G14" s="126">
        <v>89</v>
      </c>
      <c r="H14" s="126">
        <v>61</v>
      </c>
      <c r="I14" s="126">
        <f t="shared" si="0"/>
        <v>977</v>
      </c>
      <c r="J14" s="127">
        <f>IF(I14=0,"0,00",I14/SUM(I13:I15)*100)</f>
        <v>92.475153809749173</v>
      </c>
    </row>
    <row r="15" spans="1:10" x14ac:dyDescent="0.2">
      <c r="A15" s="301"/>
      <c r="B15" s="304"/>
      <c r="C15" s="128" t="s">
        <v>137</v>
      </c>
      <c r="D15" s="129" t="s">
        <v>128</v>
      </c>
      <c r="E15" s="74">
        <v>46</v>
      </c>
      <c r="F15" s="74">
        <v>39</v>
      </c>
      <c r="G15" s="74">
        <v>0</v>
      </c>
      <c r="H15" s="74">
        <v>7</v>
      </c>
      <c r="I15" s="130">
        <f t="shared" si="0"/>
        <v>79.5</v>
      </c>
      <c r="J15" s="131">
        <f>IF(I15=0,"0,00",I15/SUM(I13:I15)*100)</f>
        <v>7.5248461902508277</v>
      </c>
    </row>
    <row r="16" spans="1:10" x14ac:dyDescent="0.2">
      <c r="A16" s="301"/>
      <c r="B16" s="30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301"/>
      <c r="B17" s="304"/>
      <c r="C17" s="122" t="s">
        <v>130</v>
      </c>
      <c r="D17" s="125" t="s">
        <v>127</v>
      </c>
      <c r="E17" s="126">
        <v>695</v>
      </c>
      <c r="F17" s="126">
        <v>436</v>
      </c>
      <c r="G17" s="126">
        <v>91</v>
      </c>
      <c r="H17" s="126">
        <v>43</v>
      </c>
      <c r="I17" s="126">
        <f t="shared" si="0"/>
        <v>1073</v>
      </c>
      <c r="J17" s="127">
        <f>IF(I17=0,"0,00",I17/SUM(I16:I18)*100)</f>
        <v>95.505117935024472</v>
      </c>
    </row>
    <row r="18" spans="1:10" x14ac:dyDescent="0.2">
      <c r="A18" s="302"/>
      <c r="B18" s="305"/>
      <c r="C18" s="133" t="s">
        <v>138</v>
      </c>
      <c r="D18" s="129" t="s">
        <v>128</v>
      </c>
      <c r="E18" s="74">
        <v>29</v>
      </c>
      <c r="F18" s="74">
        <v>31</v>
      </c>
      <c r="G18" s="74">
        <v>0</v>
      </c>
      <c r="H18" s="74">
        <v>2</v>
      </c>
      <c r="I18" s="130">
        <f t="shared" si="0"/>
        <v>50.5</v>
      </c>
      <c r="J18" s="131">
        <f>IF(I18=0,"0,00",I18/SUM(I16:I18)*100)</f>
        <v>4.4948820649755232</v>
      </c>
    </row>
    <row r="19" spans="1:10" x14ac:dyDescent="0.2">
      <c r="A19" s="300" t="s">
        <v>131</v>
      </c>
      <c r="B19" s="303">
        <v>3</v>
      </c>
      <c r="C19" s="134"/>
      <c r="D19" s="123" t="s">
        <v>125</v>
      </c>
      <c r="E19" s="75">
        <v>74</v>
      </c>
      <c r="F19" s="75">
        <v>69</v>
      </c>
      <c r="G19" s="75">
        <v>6</v>
      </c>
      <c r="H19" s="75">
        <v>12</v>
      </c>
      <c r="I19" s="75">
        <f t="shared" si="0"/>
        <v>148</v>
      </c>
      <c r="J19" s="124">
        <f>IF(I19=0,"0,00",I19/SUM(I19:I21)*100)</f>
        <v>13.805970149253731</v>
      </c>
    </row>
    <row r="20" spans="1:10" x14ac:dyDescent="0.2">
      <c r="A20" s="301"/>
      <c r="B20" s="304"/>
      <c r="C20" s="122" t="s">
        <v>126</v>
      </c>
      <c r="D20" s="125" t="s">
        <v>127</v>
      </c>
      <c r="E20" s="126">
        <v>290</v>
      </c>
      <c r="F20" s="126">
        <v>417</v>
      </c>
      <c r="G20" s="126">
        <v>96</v>
      </c>
      <c r="H20" s="126">
        <v>68</v>
      </c>
      <c r="I20" s="126">
        <f t="shared" si="0"/>
        <v>924</v>
      </c>
      <c r="J20" s="127">
        <f>IF(I20=0,"0,00",I20/SUM(I19:I21)*100)</f>
        <v>86.194029850746261</v>
      </c>
    </row>
    <row r="21" spans="1:10" x14ac:dyDescent="0.2">
      <c r="A21" s="301"/>
      <c r="B21" s="304"/>
      <c r="C21" s="128" t="s">
        <v>139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301"/>
      <c r="B22" s="304"/>
      <c r="C22" s="132"/>
      <c r="D22" s="123" t="s">
        <v>125</v>
      </c>
      <c r="E22" s="75">
        <v>81</v>
      </c>
      <c r="F22" s="75">
        <v>48</v>
      </c>
      <c r="G22" s="75">
        <v>7</v>
      </c>
      <c r="H22" s="75">
        <v>7</v>
      </c>
      <c r="I22" s="75">
        <f t="shared" si="0"/>
        <v>120</v>
      </c>
      <c r="J22" s="124">
        <f>IF(I22=0,"0,00",I22/SUM(I22:I24)*100)</f>
        <v>12.698412698412698</v>
      </c>
    </row>
    <row r="23" spans="1:10" x14ac:dyDescent="0.2">
      <c r="A23" s="301"/>
      <c r="B23" s="304"/>
      <c r="C23" s="122" t="s">
        <v>129</v>
      </c>
      <c r="D23" s="125" t="s">
        <v>127</v>
      </c>
      <c r="E23" s="126">
        <v>316</v>
      </c>
      <c r="F23" s="126">
        <v>286</v>
      </c>
      <c r="G23" s="126">
        <v>108</v>
      </c>
      <c r="H23" s="126">
        <v>66</v>
      </c>
      <c r="I23" s="126">
        <f t="shared" si="0"/>
        <v>825</v>
      </c>
      <c r="J23" s="127">
        <f>IF(I23=0,"0,00",I23/SUM(I22:I24)*100)</f>
        <v>87.301587301587304</v>
      </c>
    </row>
    <row r="24" spans="1:10" x14ac:dyDescent="0.2">
      <c r="A24" s="301"/>
      <c r="B24" s="304"/>
      <c r="C24" s="128" t="s">
        <v>140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301"/>
      <c r="B25" s="304"/>
      <c r="C25" s="132"/>
      <c r="D25" s="123" t="s">
        <v>125</v>
      </c>
      <c r="E25" s="75">
        <v>59</v>
      </c>
      <c r="F25" s="75">
        <v>78</v>
      </c>
      <c r="G25" s="75">
        <v>5</v>
      </c>
      <c r="H25" s="75">
        <v>5</v>
      </c>
      <c r="I25" s="75">
        <f t="shared" si="0"/>
        <v>130</v>
      </c>
      <c r="J25" s="124">
        <f>IF(I25=0,"0,00",I25/SUM(I25:I27)*100)</f>
        <v>13.360739979445016</v>
      </c>
    </row>
    <row r="26" spans="1:10" x14ac:dyDescent="0.2">
      <c r="A26" s="301"/>
      <c r="B26" s="304"/>
      <c r="C26" s="122" t="s">
        <v>130</v>
      </c>
      <c r="D26" s="125" t="s">
        <v>127</v>
      </c>
      <c r="E26" s="126">
        <v>316</v>
      </c>
      <c r="F26" s="126">
        <v>402</v>
      </c>
      <c r="G26" s="126">
        <v>99</v>
      </c>
      <c r="H26" s="126">
        <v>34</v>
      </c>
      <c r="I26" s="126">
        <f t="shared" si="0"/>
        <v>843</v>
      </c>
      <c r="J26" s="127">
        <f>IF(I26=0,"0,00",I26/SUM(I25:I27)*100)</f>
        <v>86.639260020554985</v>
      </c>
    </row>
    <row r="27" spans="1:10" x14ac:dyDescent="0.2">
      <c r="A27" s="302"/>
      <c r="B27" s="305"/>
      <c r="C27" s="133" t="s">
        <v>141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300" t="s">
        <v>132</v>
      </c>
      <c r="B28" s="303">
        <v>1</v>
      </c>
      <c r="C28" s="134"/>
      <c r="D28" s="123" t="s">
        <v>125</v>
      </c>
      <c r="E28" s="75">
        <v>40</v>
      </c>
      <c r="F28" s="75">
        <v>33</v>
      </c>
      <c r="G28" s="75">
        <v>0</v>
      </c>
      <c r="H28" s="75">
        <v>0</v>
      </c>
      <c r="I28" s="75">
        <f t="shared" si="0"/>
        <v>53</v>
      </c>
      <c r="J28" s="124">
        <f>IF(I28=0,"0,00",I28/SUM(I28:I30)*100)</f>
        <v>36.177474402730375</v>
      </c>
    </row>
    <row r="29" spans="1:10" x14ac:dyDescent="0.2">
      <c r="A29" s="301"/>
      <c r="B29" s="304"/>
      <c r="C29" s="122" t="s">
        <v>126</v>
      </c>
      <c r="D29" s="125" t="s">
        <v>127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301"/>
      <c r="B30" s="304"/>
      <c r="C30" s="128" t="s">
        <v>142</v>
      </c>
      <c r="D30" s="129" t="s">
        <v>128</v>
      </c>
      <c r="E30" s="74">
        <v>39</v>
      </c>
      <c r="F30" s="74">
        <v>53</v>
      </c>
      <c r="G30" s="74">
        <v>8</v>
      </c>
      <c r="H30" s="74">
        <v>2</v>
      </c>
      <c r="I30" s="130">
        <f t="shared" si="0"/>
        <v>93.5</v>
      </c>
      <c r="J30" s="131">
        <f>IF(I30=0,"0,00",I30/SUM(I28:I30)*100)</f>
        <v>63.822525597269617</v>
      </c>
    </row>
    <row r="31" spans="1:10" x14ac:dyDescent="0.2">
      <c r="A31" s="301"/>
      <c r="B31" s="304"/>
      <c r="C31" s="132"/>
      <c r="D31" s="123" t="s">
        <v>125</v>
      </c>
      <c r="E31" s="75">
        <v>67</v>
      </c>
      <c r="F31" s="75">
        <v>48</v>
      </c>
      <c r="G31" s="75">
        <v>0</v>
      </c>
      <c r="H31" s="75">
        <v>7</v>
      </c>
      <c r="I31" s="75">
        <f t="shared" si="0"/>
        <v>99</v>
      </c>
      <c r="J31" s="124">
        <f>IF(I31=0,"0,00",I31/SUM(I31:I33)*100)</f>
        <v>47.710843373493979</v>
      </c>
    </row>
    <row r="32" spans="1:10" x14ac:dyDescent="0.2">
      <c r="A32" s="301"/>
      <c r="B32" s="304"/>
      <c r="C32" s="122" t="s">
        <v>129</v>
      </c>
      <c r="D32" s="125" t="s">
        <v>127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301"/>
      <c r="B33" s="304"/>
      <c r="C33" s="128" t="s">
        <v>143</v>
      </c>
      <c r="D33" s="129" t="s">
        <v>128</v>
      </c>
      <c r="E33" s="74">
        <v>43</v>
      </c>
      <c r="F33" s="74">
        <v>50</v>
      </c>
      <c r="G33" s="74">
        <v>11</v>
      </c>
      <c r="H33" s="74">
        <v>6</v>
      </c>
      <c r="I33" s="130">
        <f t="shared" si="0"/>
        <v>108.5</v>
      </c>
      <c r="J33" s="131">
        <f>IF(I33=0,"0,00",I33/SUM(I31:I33)*100)</f>
        <v>52.289156626506028</v>
      </c>
    </row>
    <row r="34" spans="1:10" x14ac:dyDescent="0.2">
      <c r="A34" s="301"/>
      <c r="B34" s="304"/>
      <c r="C34" s="132"/>
      <c r="D34" s="123" t="s">
        <v>125</v>
      </c>
      <c r="E34" s="75">
        <v>121</v>
      </c>
      <c r="F34" s="75">
        <v>62</v>
      </c>
      <c r="G34" s="75">
        <v>0</v>
      </c>
      <c r="H34" s="75">
        <v>2</v>
      </c>
      <c r="I34" s="75">
        <f t="shared" si="0"/>
        <v>127.5</v>
      </c>
      <c r="J34" s="124">
        <f>IF(I34=0,"0,00",I34/SUM(I34:I36)*100)</f>
        <v>38.288288288288285</v>
      </c>
    </row>
    <row r="35" spans="1:10" x14ac:dyDescent="0.2">
      <c r="A35" s="301"/>
      <c r="B35" s="304"/>
      <c r="C35" s="122" t="s">
        <v>130</v>
      </c>
      <c r="D35" s="125" t="s">
        <v>127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302"/>
      <c r="B36" s="305"/>
      <c r="C36" s="133" t="s">
        <v>144</v>
      </c>
      <c r="D36" s="129" t="s">
        <v>128</v>
      </c>
      <c r="E36" s="74">
        <v>158</v>
      </c>
      <c r="F36" s="74">
        <v>78</v>
      </c>
      <c r="G36" s="74">
        <v>13</v>
      </c>
      <c r="H36" s="74">
        <v>9</v>
      </c>
      <c r="I36" s="130">
        <f t="shared" si="0"/>
        <v>205.5</v>
      </c>
      <c r="J36" s="131">
        <f>IF(I36=0,"0,00",I36/SUM(I34:I36)*100)</f>
        <v>61.711711711711715</v>
      </c>
    </row>
    <row r="37" spans="1:10" x14ac:dyDescent="0.2">
      <c r="A37" s="300" t="s">
        <v>133</v>
      </c>
      <c r="B37" s="30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301"/>
      <c r="B38" s="304"/>
      <c r="C38" s="122" t="s">
        <v>126</v>
      </c>
      <c r="D38" s="125" t="s">
        <v>127</v>
      </c>
      <c r="E38" s="157">
        <v>0</v>
      </c>
      <c r="F38" s="157">
        <v>0</v>
      </c>
      <c r="G38" s="157">
        <v>0</v>
      </c>
      <c r="H38" s="157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301"/>
      <c r="B39" s="304"/>
      <c r="C39" s="128" t="s">
        <v>145</v>
      </c>
      <c r="D39" s="129" t="s">
        <v>128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301"/>
      <c r="B40" s="30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301"/>
      <c r="B41" s="304"/>
      <c r="C41" s="122" t="s">
        <v>129</v>
      </c>
      <c r="D41" s="125" t="s">
        <v>127</v>
      </c>
      <c r="E41" s="157">
        <v>0</v>
      </c>
      <c r="F41" s="157">
        <v>0</v>
      </c>
      <c r="G41" s="157">
        <v>0</v>
      </c>
      <c r="H41" s="157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301"/>
      <c r="B42" s="304"/>
      <c r="C42" s="128" t="s">
        <v>146</v>
      </c>
      <c r="D42" s="129" t="s">
        <v>128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301"/>
      <c r="B43" s="30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301"/>
      <c r="B44" s="304"/>
      <c r="C44" s="122" t="s">
        <v>130</v>
      </c>
      <c r="D44" s="125" t="s">
        <v>127</v>
      </c>
      <c r="E44" s="157">
        <v>0</v>
      </c>
      <c r="F44" s="157">
        <v>0</v>
      </c>
      <c r="G44" s="157">
        <v>0</v>
      </c>
      <c r="H44" s="157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302"/>
      <c r="B45" s="305"/>
      <c r="C45" s="133" t="s">
        <v>147</v>
      </c>
      <c r="D45" s="129" t="s">
        <v>128</v>
      </c>
      <c r="E45" s="158">
        <v>0</v>
      </c>
      <c r="F45" s="158">
        <v>0</v>
      </c>
      <c r="G45" s="158">
        <v>0</v>
      </c>
      <c r="H45" s="158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329" t="s">
        <v>94</v>
      </c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329" t="s">
        <v>95</v>
      </c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  <c r="Z3" s="329"/>
      <c r="AA3" s="329"/>
      <c r="AB3" s="32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329" t="s">
        <v>96</v>
      </c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325" t="s">
        <v>97</v>
      </c>
      <c r="B8" s="325"/>
      <c r="C8" s="324" t="s">
        <v>98</v>
      </c>
      <c r="D8" s="324"/>
      <c r="E8" s="324"/>
      <c r="F8" s="324"/>
      <c r="G8" s="324"/>
      <c r="H8" s="324"/>
      <c r="I8" s="92"/>
      <c r="J8" s="92"/>
      <c r="K8" s="92"/>
      <c r="L8" s="325" t="s">
        <v>99</v>
      </c>
      <c r="M8" s="325"/>
      <c r="N8" s="325"/>
      <c r="O8" s="324" t="str">
        <f>'G-1'!D5</f>
        <v>CALLE 30 X CARRERA 4</v>
      </c>
      <c r="P8" s="324"/>
      <c r="Q8" s="324"/>
      <c r="R8" s="324"/>
      <c r="S8" s="324"/>
      <c r="T8" s="92"/>
      <c r="U8" s="92"/>
      <c r="V8" s="325" t="s">
        <v>100</v>
      </c>
      <c r="W8" s="325"/>
      <c r="X8" s="325"/>
      <c r="Y8" s="324">
        <f>'G-1'!L5</f>
        <v>2503</v>
      </c>
      <c r="Z8" s="324"/>
      <c r="AA8" s="324"/>
      <c r="AB8" s="92"/>
      <c r="AC8" s="92"/>
      <c r="AD8" s="92"/>
      <c r="AE8" s="92"/>
      <c r="AF8" s="92"/>
      <c r="AG8" s="92"/>
      <c r="AH8" s="325" t="s">
        <v>101</v>
      </c>
      <c r="AI8" s="325"/>
      <c r="AJ8" s="326">
        <f>'G-1'!S6</f>
        <v>42970</v>
      </c>
      <c r="AK8" s="326"/>
      <c r="AL8" s="326"/>
      <c r="AM8" s="32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328" t="s">
        <v>47</v>
      </c>
      <c r="E10" s="328"/>
      <c r="F10" s="328"/>
      <c r="G10" s="32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328" t="s">
        <v>135</v>
      </c>
      <c r="T10" s="328"/>
      <c r="U10" s="328"/>
      <c r="V10" s="32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328" t="s">
        <v>49</v>
      </c>
      <c r="AI10" s="328"/>
      <c r="AJ10" s="328"/>
      <c r="AK10" s="32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327" t="s">
        <v>103</v>
      </c>
      <c r="U12" s="32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2039.5</v>
      </c>
      <c r="AV12" s="97">
        <f t="shared" si="0"/>
        <v>2059.5</v>
      </c>
      <c r="AW12" s="97">
        <f t="shared" si="0"/>
        <v>2026</v>
      </c>
      <c r="AX12" s="97">
        <f t="shared" si="0"/>
        <v>1946</v>
      </c>
      <c r="AY12" s="97">
        <f t="shared" si="0"/>
        <v>1915.5</v>
      </c>
      <c r="AZ12" s="97">
        <f t="shared" si="0"/>
        <v>1888</v>
      </c>
      <c r="BA12" s="97">
        <f t="shared" si="0"/>
        <v>1945.5</v>
      </c>
      <c r="BB12" s="97"/>
      <c r="BC12" s="97"/>
      <c r="BD12" s="97"/>
      <c r="BE12" s="97">
        <f t="shared" ref="BE12:BQ12" si="1">P14</f>
        <v>1969</v>
      </c>
      <c r="BF12" s="97">
        <f t="shared" si="1"/>
        <v>2010.5</v>
      </c>
      <c r="BG12" s="97">
        <f t="shared" si="1"/>
        <v>2083.5</v>
      </c>
      <c r="BH12" s="97">
        <f t="shared" si="1"/>
        <v>2186</v>
      </c>
      <c r="BI12" s="97">
        <f t="shared" si="1"/>
        <v>2266.5</v>
      </c>
      <c r="BJ12" s="97">
        <f t="shared" si="1"/>
        <v>2277</v>
      </c>
      <c r="BK12" s="97">
        <f t="shared" si="1"/>
        <v>2292.5</v>
      </c>
      <c r="BL12" s="97">
        <f t="shared" si="1"/>
        <v>2283.5</v>
      </c>
      <c r="BM12" s="97">
        <f t="shared" si="1"/>
        <v>2208</v>
      </c>
      <c r="BN12" s="97">
        <f t="shared" si="1"/>
        <v>2136.5</v>
      </c>
      <c r="BO12" s="97">
        <f t="shared" si="1"/>
        <v>2099</v>
      </c>
      <c r="BP12" s="97">
        <f t="shared" si="1"/>
        <v>2042</v>
      </c>
      <c r="BQ12" s="97">
        <f t="shared" si="1"/>
        <v>2071.5</v>
      </c>
      <c r="BR12" s="97"/>
      <c r="BS12" s="97"/>
      <c r="BT12" s="97"/>
      <c r="BU12" s="97">
        <f t="shared" ref="BU12:CC12" si="2">AG14</f>
        <v>2137.5</v>
      </c>
      <c r="BV12" s="97">
        <f t="shared" si="2"/>
        <v>2289</v>
      </c>
      <c r="BW12" s="97">
        <f t="shared" si="2"/>
        <v>2572.5</v>
      </c>
      <c r="BX12" s="97">
        <f t="shared" si="2"/>
        <v>2875</v>
      </c>
      <c r="BY12" s="97">
        <f t="shared" si="2"/>
        <v>3026</v>
      </c>
      <c r="BZ12" s="97">
        <f t="shared" si="2"/>
        <v>3024</v>
      </c>
      <c r="CA12" s="97">
        <f t="shared" si="2"/>
        <v>2801</v>
      </c>
      <c r="CB12" s="97">
        <f t="shared" si="2"/>
        <v>2537</v>
      </c>
      <c r="CC12" s="97">
        <f t="shared" si="2"/>
        <v>2383</v>
      </c>
    </row>
    <row r="13" spans="1:81" ht="16.5" customHeight="1" x14ac:dyDescent="0.2">
      <c r="A13" s="100" t="s">
        <v>104</v>
      </c>
      <c r="B13" s="149">
        <f>'G-1'!F10</f>
        <v>526.5</v>
      </c>
      <c r="C13" s="149">
        <f>'G-1'!F11</f>
        <v>470.5</v>
      </c>
      <c r="D13" s="149">
        <f>'G-1'!F12</f>
        <v>530.5</v>
      </c>
      <c r="E13" s="149">
        <f>'G-1'!F13</f>
        <v>512</v>
      </c>
      <c r="F13" s="149">
        <f>'G-1'!F14</f>
        <v>546.5</v>
      </c>
      <c r="G13" s="149">
        <f>'G-1'!F15</f>
        <v>437</v>
      </c>
      <c r="H13" s="149">
        <f>'G-1'!F16</f>
        <v>450.5</v>
      </c>
      <c r="I13" s="149">
        <f>'G-1'!F17</f>
        <v>481.5</v>
      </c>
      <c r="J13" s="149">
        <f>'G-1'!F18</f>
        <v>519</v>
      </c>
      <c r="K13" s="149">
        <f>'G-1'!F19</f>
        <v>494.5</v>
      </c>
      <c r="L13" s="150"/>
      <c r="M13" s="149">
        <f>'G-1'!F20</f>
        <v>513</v>
      </c>
      <c r="N13" s="149">
        <f>'G-1'!F21</f>
        <v>470.5</v>
      </c>
      <c r="O13" s="149">
        <f>'G-1'!F22</f>
        <v>479</v>
      </c>
      <c r="P13" s="149">
        <f>'G-1'!M10</f>
        <v>506.5</v>
      </c>
      <c r="Q13" s="149">
        <f>'G-1'!M11</f>
        <v>554.5</v>
      </c>
      <c r="R13" s="149">
        <f>'G-1'!M12</f>
        <v>543.5</v>
      </c>
      <c r="S13" s="149">
        <f>'G-1'!M13</f>
        <v>581.5</v>
      </c>
      <c r="T13" s="149">
        <f>'G-1'!M14</f>
        <v>587</v>
      </c>
      <c r="U13" s="149">
        <f>'G-1'!M15</f>
        <v>565</v>
      </c>
      <c r="V13" s="149">
        <f>'G-1'!M16</f>
        <v>559</v>
      </c>
      <c r="W13" s="149">
        <f>'G-1'!M17</f>
        <v>572.5</v>
      </c>
      <c r="X13" s="149">
        <f>'G-1'!M18</f>
        <v>511.5</v>
      </c>
      <c r="Y13" s="149">
        <f>'G-1'!M19</f>
        <v>493.5</v>
      </c>
      <c r="Z13" s="149">
        <f>'G-1'!M20</f>
        <v>521.5</v>
      </c>
      <c r="AA13" s="149">
        <f>'G-1'!M21</f>
        <v>515.5</v>
      </c>
      <c r="AB13" s="149">
        <f>'G-1'!M22</f>
        <v>541</v>
      </c>
      <c r="AC13" s="150"/>
      <c r="AD13" s="149">
        <f>'G-1'!T10</f>
        <v>520.5</v>
      </c>
      <c r="AE13" s="149">
        <f>'G-1'!T11</f>
        <v>527</v>
      </c>
      <c r="AF13" s="149">
        <f>'G-1'!T12</f>
        <v>529</v>
      </c>
      <c r="AG13" s="149">
        <f>'G-1'!T13</f>
        <v>561</v>
      </c>
      <c r="AH13" s="149">
        <f>'G-1'!T14</f>
        <v>672</v>
      </c>
      <c r="AI13" s="149">
        <f>'G-1'!T15</f>
        <v>810.5</v>
      </c>
      <c r="AJ13" s="149">
        <f>'G-1'!T16</f>
        <v>831.5</v>
      </c>
      <c r="AK13" s="149">
        <f>'G-1'!T17</f>
        <v>712</v>
      </c>
      <c r="AL13" s="149">
        <f>'G-1'!T18</f>
        <v>670</v>
      </c>
      <c r="AM13" s="149">
        <f>'G-1'!T19</f>
        <v>587.5</v>
      </c>
      <c r="AN13" s="149">
        <f>'G-1'!T20</f>
        <v>567.5</v>
      </c>
      <c r="AO13" s="149">
        <f>'G-1'!T21</f>
        <v>558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2039.5</v>
      </c>
      <c r="F14" s="149">
        <f t="shared" ref="F14:K14" si="3">C13+D13+E13+F13</f>
        <v>2059.5</v>
      </c>
      <c r="G14" s="149">
        <f t="shared" si="3"/>
        <v>2026</v>
      </c>
      <c r="H14" s="149">
        <f t="shared" si="3"/>
        <v>1946</v>
      </c>
      <c r="I14" s="149">
        <f t="shared" si="3"/>
        <v>1915.5</v>
      </c>
      <c r="J14" s="149">
        <f t="shared" si="3"/>
        <v>1888</v>
      </c>
      <c r="K14" s="149">
        <f t="shared" si="3"/>
        <v>1945.5</v>
      </c>
      <c r="L14" s="150"/>
      <c r="M14" s="149"/>
      <c r="N14" s="149"/>
      <c r="O14" s="149"/>
      <c r="P14" s="149">
        <f>M13+N13+O13+P13</f>
        <v>1969</v>
      </c>
      <c r="Q14" s="149">
        <f t="shared" ref="Q14:AB14" si="4">N13+O13+P13+Q13</f>
        <v>2010.5</v>
      </c>
      <c r="R14" s="149">
        <f t="shared" si="4"/>
        <v>2083.5</v>
      </c>
      <c r="S14" s="149">
        <f t="shared" si="4"/>
        <v>2186</v>
      </c>
      <c r="T14" s="149">
        <f t="shared" si="4"/>
        <v>2266.5</v>
      </c>
      <c r="U14" s="149">
        <f t="shared" si="4"/>
        <v>2277</v>
      </c>
      <c r="V14" s="149">
        <f t="shared" si="4"/>
        <v>2292.5</v>
      </c>
      <c r="W14" s="149">
        <f t="shared" si="4"/>
        <v>2283.5</v>
      </c>
      <c r="X14" s="149">
        <f t="shared" si="4"/>
        <v>2208</v>
      </c>
      <c r="Y14" s="149">
        <f t="shared" si="4"/>
        <v>2136.5</v>
      </c>
      <c r="Z14" s="149">
        <f t="shared" si="4"/>
        <v>2099</v>
      </c>
      <c r="AA14" s="149">
        <f t="shared" si="4"/>
        <v>2042</v>
      </c>
      <c r="AB14" s="149">
        <f t="shared" si="4"/>
        <v>2071.5</v>
      </c>
      <c r="AC14" s="150"/>
      <c r="AD14" s="149"/>
      <c r="AE14" s="149"/>
      <c r="AF14" s="149"/>
      <c r="AG14" s="149">
        <f>AD13+AE13+AF13+AG13</f>
        <v>2137.5</v>
      </c>
      <c r="AH14" s="149">
        <f t="shared" ref="AH14:AO14" si="5">AE13+AF13+AG13+AH13</f>
        <v>2289</v>
      </c>
      <c r="AI14" s="149">
        <f t="shared" si="5"/>
        <v>2572.5</v>
      </c>
      <c r="AJ14" s="149">
        <f t="shared" si="5"/>
        <v>2875</v>
      </c>
      <c r="AK14" s="149">
        <f t="shared" si="5"/>
        <v>3026</v>
      </c>
      <c r="AL14" s="149">
        <f t="shared" si="5"/>
        <v>3024</v>
      </c>
      <c r="AM14" s="149">
        <f t="shared" si="5"/>
        <v>2801</v>
      </c>
      <c r="AN14" s="149">
        <f t="shared" si="5"/>
        <v>2537</v>
      </c>
      <c r="AO14" s="149">
        <f t="shared" si="5"/>
        <v>2383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0.95995785036880932</v>
      </c>
      <c r="H15" s="152"/>
      <c r="I15" s="152" t="s">
        <v>109</v>
      </c>
      <c r="J15" s="153">
        <f>DIRECCIONALIDAD!J12/100</f>
        <v>4.0042149631190724E-2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0.92475153809749178</v>
      </c>
      <c r="V15" s="152"/>
      <c r="W15" s="152"/>
      <c r="X15" s="152"/>
      <c r="Y15" s="152" t="s">
        <v>109</v>
      </c>
      <c r="Z15" s="153">
        <f>DIRECCIONALIDAD!J15/100</f>
        <v>7.5248461902508279E-2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0.95505117935024475</v>
      </c>
      <c r="AL15" s="152"/>
      <c r="AM15" s="152"/>
      <c r="AN15" s="152" t="s">
        <v>109</v>
      </c>
      <c r="AO15" s="155">
        <f>DIRECCIONALIDAD!J18/100</f>
        <v>4.4948820649755229E-2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214" t="s">
        <v>153</v>
      </c>
      <c r="B16" s="215">
        <f>MAX(B14:K14)</f>
        <v>2059.5</v>
      </c>
      <c r="C16" s="152" t="s">
        <v>107</v>
      </c>
      <c r="D16" s="216">
        <f>+B16*D15</f>
        <v>0</v>
      </c>
      <c r="E16" s="152"/>
      <c r="F16" s="152" t="s">
        <v>108</v>
      </c>
      <c r="G16" s="216">
        <f>+B16*G15</f>
        <v>1977.0331928345629</v>
      </c>
      <c r="H16" s="152"/>
      <c r="I16" s="152" t="s">
        <v>109</v>
      </c>
      <c r="J16" s="216">
        <f>+B16*J15</f>
        <v>82.466807165437302</v>
      </c>
      <c r="K16" s="154"/>
      <c r="L16" s="148"/>
      <c r="M16" s="215">
        <f>MAX(M14:AB14)</f>
        <v>2292.5</v>
      </c>
      <c r="N16" s="152"/>
      <c r="O16" s="152" t="s">
        <v>107</v>
      </c>
      <c r="P16" s="217">
        <f>+M16*P15</f>
        <v>0</v>
      </c>
      <c r="Q16" s="152"/>
      <c r="R16" s="152"/>
      <c r="S16" s="152"/>
      <c r="T16" s="152" t="s">
        <v>108</v>
      </c>
      <c r="U16" s="217">
        <f>+M16*U15</f>
        <v>2119.9929010884998</v>
      </c>
      <c r="V16" s="152"/>
      <c r="W16" s="152"/>
      <c r="X16" s="152"/>
      <c r="Y16" s="152" t="s">
        <v>109</v>
      </c>
      <c r="Z16" s="217">
        <f>+M16*Z15</f>
        <v>172.50709891150024</v>
      </c>
      <c r="AA16" s="152"/>
      <c r="AB16" s="154"/>
      <c r="AC16" s="148"/>
      <c r="AD16" s="215">
        <f>MAX(AD14:AO14)</f>
        <v>3026</v>
      </c>
      <c r="AE16" s="152" t="s">
        <v>107</v>
      </c>
      <c r="AF16" s="216">
        <f>+AD16*AF15</f>
        <v>0</v>
      </c>
      <c r="AG16" s="152"/>
      <c r="AH16" s="152"/>
      <c r="AI16" s="152"/>
      <c r="AJ16" s="152" t="s">
        <v>108</v>
      </c>
      <c r="AK16" s="216">
        <f>+AD16*AK15</f>
        <v>2889.9848687138406</v>
      </c>
      <c r="AL16" s="152"/>
      <c r="AM16" s="152"/>
      <c r="AN16" s="152" t="s">
        <v>109</v>
      </c>
      <c r="AO16" s="218">
        <f>+AD16*AO15</f>
        <v>136.01513128615932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322" t="s">
        <v>103</v>
      </c>
      <c r="U17" s="32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731</v>
      </c>
      <c r="C18" s="149">
        <f>'G-2'!F11</f>
        <v>860</v>
      </c>
      <c r="D18" s="149">
        <f>'G-2'!F12</f>
        <v>649.5</v>
      </c>
      <c r="E18" s="149">
        <f>'G-2'!F13</f>
        <v>630</v>
      </c>
      <c r="F18" s="149">
        <f>'G-2'!F14</f>
        <v>603</v>
      </c>
      <c r="G18" s="149">
        <f>'G-2'!F15</f>
        <v>598</v>
      </c>
      <c r="H18" s="149">
        <f>'G-2'!F16</f>
        <v>617.5</v>
      </c>
      <c r="I18" s="149">
        <f>'G-2'!F17</f>
        <v>611.5</v>
      </c>
      <c r="J18" s="149">
        <f>'G-2'!F18</f>
        <v>551.5</v>
      </c>
      <c r="K18" s="149">
        <f>'G-2'!F19</f>
        <v>479</v>
      </c>
      <c r="L18" s="150"/>
      <c r="M18" s="149">
        <f>'G-2'!F20</f>
        <v>395</v>
      </c>
      <c r="N18" s="149">
        <f>'G-2'!F21</f>
        <v>446</v>
      </c>
      <c r="O18" s="149">
        <f>'G-2'!F22</f>
        <v>352.5</v>
      </c>
      <c r="P18" s="149">
        <f>'G-2'!M10</f>
        <v>404.5</v>
      </c>
      <c r="Q18" s="149">
        <f>'G-2'!M11</f>
        <v>422.5</v>
      </c>
      <c r="R18" s="149">
        <f>'G-2'!M12</f>
        <v>428.5</v>
      </c>
      <c r="S18" s="149">
        <f>'G-2'!M13</f>
        <v>435</v>
      </c>
      <c r="T18" s="149">
        <f>'G-2'!M14</f>
        <v>421</v>
      </c>
      <c r="U18" s="149">
        <f>'G-2'!M15</f>
        <v>363</v>
      </c>
      <c r="V18" s="149">
        <f>'G-2'!M16</f>
        <v>386</v>
      </c>
      <c r="W18" s="149">
        <f>'G-2'!M17</f>
        <v>371</v>
      </c>
      <c r="X18" s="149">
        <f>'G-2'!M18</f>
        <v>421</v>
      </c>
      <c r="Y18" s="149">
        <f>'G-2'!M19</f>
        <v>378.5</v>
      </c>
      <c r="Z18" s="149">
        <f>'G-2'!M20</f>
        <v>447</v>
      </c>
      <c r="AA18" s="149">
        <f>'G-2'!M21</f>
        <v>444.5</v>
      </c>
      <c r="AB18" s="149">
        <f>'G-2'!M22</f>
        <v>500.5</v>
      </c>
      <c r="AC18" s="150"/>
      <c r="AD18" s="149">
        <f>'G-2'!T10</f>
        <v>518</v>
      </c>
      <c r="AE18" s="149">
        <f>'G-2'!T11</f>
        <v>537.5</v>
      </c>
      <c r="AF18" s="149">
        <f>'G-2'!T12</f>
        <v>532</v>
      </c>
      <c r="AG18" s="149">
        <f>'G-2'!T13</f>
        <v>557.5</v>
      </c>
      <c r="AH18" s="149">
        <f>'G-2'!T14</f>
        <v>609</v>
      </c>
      <c r="AI18" s="149">
        <f>'G-2'!T15</f>
        <v>558</v>
      </c>
      <c r="AJ18" s="149">
        <f>'G-2'!T16</f>
        <v>550</v>
      </c>
      <c r="AK18" s="149">
        <f>'G-2'!T17</f>
        <v>632</v>
      </c>
      <c r="AL18" s="149">
        <f>'G-2'!T18</f>
        <v>653.5</v>
      </c>
      <c r="AM18" s="149">
        <f>'G-2'!T19</f>
        <v>518.5</v>
      </c>
      <c r="AN18" s="149">
        <f>'G-2'!T20</f>
        <v>487</v>
      </c>
      <c r="AO18" s="149">
        <f>'G-2'!T21</f>
        <v>486</v>
      </c>
      <c r="AP18" s="101"/>
      <c r="AQ18" s="101"/>
      <c r="AR18" s="101"/>
      <c r="AS18" s="101"/>
      <c r="AT18" s="101"/>
      <c r="AU18" s="101">
        <f t="shared" ref="AU18:BA18" si="6">E19</f>
        <v>2870.5</v>
      </c>
      <c r="AV18" s="101">
        <f t="shared" si="6"/>
        <v>2742.5</v>
      </c>
      <c r="AW18" s="101">
        <f t="shared" si="6"/>
        <v>2480.5</v>
      </c>
      <c r="AX18" s="101">
        <f t="shared" si="6"/>
        <v>2448.5</v>
      </c>
      <c r="AY18" s="101">
        <f t="shared" si="6"/>
        <v>2430</v>
      </c>
      <c r="AZ18" s="101">
        <f t="shared" si="6"/>
        <v>2378.5</v>
      </c>
      <c r="BA18" s="101">
        <f t="shared" si="6"/>
        <v>2259.5</v>
      </c>
      <c r="BB18" s="101"/>
      <c r="BC18" s="101"/>
      <c r="BD18" s="101"/>
      <c r="BE18" s="101">
        <f t="shared" ref="BE18:BQ18" si="7">P19</f>
        <v>1598</v>
      </c>
      <c r="BF18" s="101">
        <f t="shared" si="7"/>
        <v>1625.5</v>
      </c>
      <c r="BG18" s="101">
        <f t="shared" si="7"/>
        <v>1608</v>
      </c>
      <c r="BH18" s="101">
        <f t="shared" si="7"/>
        <v>1690.5</v>
      </c>
      <c r="BI18" s="101">
        <f t="shared" si="7"/>
        <v>1707</v>
      </c>
      <c r="BJ18" s="101">
        <f t="shared" si="7"/>
        <v>1647.5</v>
      </c>
      <c r="BK18" s="101">
        <f t="shared" si="7"/>
        <v>1605</v>
      </c>
      <c r="BL18" s="101">
        <f t="shared" si="7"/>
        <v>1541</v>
      </c>
      <c r="BM18" s="101">
        <f t="shared" si="7"/>
        <v>1541</v>
      </c>
      <c r="BN18" s="101">
        <f t="shared" si="7"/>
        <v>1556.5</v>
      </c>
      <c r="BO18" s="101">
        <f t="shared" si="7"/>
        <v>1617.5</v>
      </c>
      <c r="BP18" s="101">
        <f t="shared" si="7"/>
        <v>1691</v>
      </c>
      <c r="BQ18" s="101">
        <f t="shared" si="7"/>
        <v>1770.5</v>
      </c>
      <c r="BR18" s="101"/>
      <c r="BS18" s="101"/>
      <c r="BT18" s="101"/>
      <c r="BU18" s="101">
        <f t="shared" ref="BU18:CC18" si="8">AG19</f>
        <v>2145</v>
      </c>
      <c r="BV18" s="101">
        <f t="shared" si="8"/>
        <v>2236</v>
      </c>
      <c r="BW18" s="101">
        <f t="shared" si="8"/>
        <v>2256.5</v>
      </c>
      <c r="BX18" s="101">
        <f t="shared" si="8"/>
        <v>2274.5</v>
      </c>
      <c r="BY18" s="101">
        <f t="shared" si="8"/>
        <v>2349</v>
      </c>
      <c r="BZ18" s="101">
        <f t="shared" si="8"/>
        <v>2393.5</v>
      </c>
      <c r="CA18" s="101">
        <f t="shared" si="8"/>
        <v>2354</v>
      </c>
      <c r="CB18" s="101">
        <f t="shared" si="8"/>
        <v>2291</v>
      </c>
      <c r="CC18" s="101">
        <f t="shared" si="8"/>
        <v>2145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2870.5</v>
      </c>
      <c r="F19" s="149">
        <f t="shared" ref="F19:K19" si="9">C18+D18+E18+F18</f>
        <v>2742.5</v>
      </c>
      <c r="G19" s="149">
        <f t="shared" si="9"/>
        <v>2480.5</v>
      </c>
      <c r="H19" s="149">
        <f t="shared" si="9"/>
        <v>2448.5</v>
      </c>
      <c r="I19" s="149">
        <f t="shared" si="9"/>
        <v>2430</v>
      </c>
      <c r="J19" s="149">
        <f t="shared" si="9"/>
        <v>2378.5</v>
      </c>
      <c r="K19" s="149">
        <f t="shared" si="9"/>
        <v>2259.5</v>
      </c>
      <c r="L19" s="150"/>
      <c r="M19" s="149"/>
      <c r="N19" s="149"/>
      <c r="O19" s="149"/>
      <c r="P19" s="149">
        <f>M18+N18+O18+P18</f>
        <v>1598</v>
      </c>
      <c r="Q19" s="149">
        <f t="shared" ref="Q19:AB19" si="10">N18+O18+P18+Q18</f>
        <v>1625.5</v>
      </c>
      <c r="R19" s="149">
        <f t="shared" si="10"/>
        <v>1608</v>
      </c>
      <c r="S19" s="149">
        <f t="shared" si="10"/>
        <v>1690.5</v>
      </c>
      <c r="T19" s="149">
        <f t="shared" si="10"/>
        <v>1707</v>
      </c>
      <c r="U19" s="149">
        <f t="shared" si="10"/>
        <v>1647.5</v>
      </c>
      <c r="V19" s="149">
        <f t="shared" si="10"/>
        <v>1605</v>
      </c>
      <c r="W19" s="149">
        <f t="shared" si="10"/>
        <v>1541</v>
      </c>
      <c r="X19" s="149">
        <f t="shared" si="10"/>
        <v>1541</v>
      </c>
      <c r="Y19" s="149">
        <f t="shared" si="10"/>
        <v>1556.5</v>
      </c>
      <c r="Z19" s="149">
        <f t="shared" si="10"/>
        <v>1617.5</v>
      </c>
      <c r="AA19" s="149">
        <f t="shared" si="10"/>
        <v>1691</v>
      </c>
      <c r="AB19" s="149">
        <f t="shared" si="10"/>
        <v>1770.5</v>
      </c>
      <c r="AC19" s="150"/>
      <c r="AD19" s="149"/>
      <c r="AE19" s="149"/>
      <c r="AF19" s="149"/>
      <c r="AG19" s="149">
        <f>AD18+AE18+AF18+AG18</f>
        <v>2145</v>
      </c>
      <c r="AH19" s="149">
        <f t="shared" ref="AH19:AO19" si="11">AE18+AF18+AG18+AH18</f>
        <v>2236</v>
      </c>
      <c r="AI19" s="149">
        <f t="shared" si="11"/>
        <v>2256.5</v>
      </c>
      <c r="AJ19" s="149">
        <f t="shared" si="11"/>
        <v>2274.5</v>
      </c>
      <c r="AK19" s="149">
        <f t="shared" si="11"/>
        <v>2349</v>
      </c>
      <c r="AL19" s="149">
        <f t="shared" si="11"/>
        <v>2393.5</v>
      </c>
      <c r="AM19" s="149">
        <f t="shared" si="11"/>
        <v>2354</v>
      </c>
      <c r="AN19" s="149">
        <f t="shared" si="11"/>
        <v>2291</v>
      </c>
      <c r="AO19" s="149">
        <f t="shared" si="11"/>
        <v>2145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0.13805970149253732</v>
      </c>
      <c r="E20" s="152"/>
      <c r="F20" s="152" t="s">
        <v>108</v>
      </c>
      <c r="G20" s="153">
        <f>DIRECCIONALIDAD!J20/100</f>
        <v>0.86194029850746257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0.12698412698412698</v>
      </c>
      <c r="Q20" s="152"/>
      <c r="R20" s="152"/>
      <c r="S20" s="152"/>
      <c r="T20" s="152" t="s">
        <v>108</v>
      </c>
      <c r="U20" s="153">
        <f>DIRECCIONALIDAD!J23/100</f>
        <v>0.87301587301587302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0.13360739979445016</v>
      </c>
      <c r="AG20" s="152"/>
      <c r="AH20" s="152"/>
      <c r="AI20" s="152"/>
      <c r="AJ20" s="152" t="s">
        <v>108</v>
      </c>
      <c r="AK20" s="153">
        <f>DIRECCIONALIDAD!J26/100</f>
        <v>0.86639260020554987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374.5</v>
      </c>
      <c r="AV20" s="92">
        <f t="shared" si="15"/>
        <v>379</v>
      </c>
      <c r="AW20" s="92">
        <f t="shared" si="15"/>
        <v>376</v>
      </c>
      <c r="AX20" s="92">
        <f t="shared" si="15"/>
        <v>358.5</v>
      </c>
      <c r="AY20" s="92">
        <f t="shared" si="15"/>
        <v>355.5</v>
      </c>
      <c r="AZ20" s="92">
        <f t="shared" si="15"/>
        <v>342.5</v>
      </c>
      <c r="BA20" s="92">
        <f t="shared" si="15"/>
        <v>334.5</v>
      </c>
      <c r="BB20" s="92"/>
      <c r="BC20" s="92"/>
      <c r="BD20" s="92"/>
      <c r="BE20" s="92">
        <f t="shared" ref="BE20:BQ20" si="16">P24</f>
        <v>317.5</v>
      </c>
      <c r="BF20" s="92">
        <f t="shared" si="16"/>
        <v>333</v>
      </c>
      <c r="BG20" s="92">
        <f t="shared" si="16"/>
        <v>358.5</v>
      </c>
      <c r="BH20" s="92">
        <f t="shared" si="16"/>
        <v>367</v>
      </c>
      <c r="BI20" s="92">
        <f t="shared" si="16"/>
        <v>367</v>
      </c>
      <c r="BJ20" s="92">
        <f t="shared" si="16"/>
        <v>376</v>
      </c>
      <c r="BK20" s="92">
        <f t="shared" si="16"/>
        <v>361.5</v>
      </c>
      <c r="BL20" s="92">
        <f t="shared" si="16"/>
        <v>365</v>
      </c>
      <c r="BM20" s="92">
        <f t="shared" si="16"/>
        <v>379</v>
      </c>
      <c r="BN20" s="92">
        <f t="shared" si="16"/>
        <v>408.5</v>
      </c>
      <c r="BO20" s="92">
        <f t="shared" si="16"/>
        <v>433</v>
      </c>
      <c r="BP20" s="92">
        <f t="shared" si="16"/>
        <v>434.5</v>
      </c>
      <c r="BQ20" s="92">
        <f t="shared" si="16"/>
        <v>441</v>
      </c>
      <c r="BR20" s="92"/>
      <c r="BS20" s="92"/>
      <c r="BT20" s="92"/>
      <c r="BU20" s="92">
        <f t="shared" ref="BU20:CC20" si="17">AG24</f>
        <v>367.5</v>
      </c>
      <c r="BV20" s="92">
        <f t="shared" si="17"/>
        <v>368</v>
      </c>
      <c r="BW20" s="92">
        <f t="shared" si="17"/>
        <v>376.5</v>
      </c>
      <c r="BX20" s="92">
        <f t="shared" si="17"/>
        <v>402.5</v>
      </c>
      <c r="BY20" s="92">
        <f t="shared" si="17"/>
        <v>440.5</v>
      </c>
      <c r="BZ20" s="92">
        <f t="shared" si="17"/>
        <v>481.5</v>
      </c>
      <c r="CA20" s="92">
        <f t="shared" si="17"/>
        <v>525.5</v>
      </c>
      <c r="CB20" s="92">
        <f t="shared" si="17"/>
        <v>583</v>
      </c>
      <c r="CC20" s="92">
        <f t="shared" si="17"/>
        <v>607</v>
      </c>
    </row>
    <row r="21" spans="1:81" ht="16.5" customHeight="1" x14ac:dyDescent="0.2">
      <c r="A21" s="214" t="s">
        <v>153</v>
      </c>
      <c r="B21" s="215">
        <f>MAX(B19:K19)</f>
        <v>2870.5</v>
      </c>
      <c r="C21" s="152" t="s">
        <v>107</v>
      </c>
      <c r="D21" s="216">
        <f>+B21*D20</f>
        <v>396.30037313432837</v>
      </c>
      <c r="E21" s="152"/>
      <c r="F21" s="152" t="s">
        <v>108</v>
      </c>
      <c r="G21" s="216">
        <f>+B21*G20</f>
        <v>2474.1996268656712</v>
      </c>
      <c r="H21" s="152"/>
      <c r="I21" s="152" t="s">
        <v>109</v>
      </c>
      <c r="J21" s="216">
        <f>+B21*J20</f>
        <v>0</v>
      </c>
      <c r="K21" s="154"/>
      <c r="L21" s="148"/>
      <c r="M21" s="215">
        <f>MAX(M19:AB19)</f>
        <v>1770.5</v>
      </c>
      <c r="N21" s="152"/>
      <c r="O21" s="152" t="s">
        <v>107</v>
      </c>
      <c r="P21" s="217">
        <f>+M21*P20</f>
        <v>224.82539682539681</v>
      </c>
      <c r="Q21" s="152"/>
      <c r="R21" s="152"/>
      <c r="S21" s="152"/>
      <c r="T21" s="152" t="s">
        <v>108</v>
      </c>
      <c r="U21" s="217">
        <f>+M21*U20</f>
        <v>1545.6746031746031</v>
      </c>
      <c r="V21" s="152"/>
      <c r="W21" s="152"/>
      <c r="X21" s="152"/>
      <c r="Y21" s="152" t="s">
        <v>109</v>
      </c>
      <c r="Z21" s="217">
        <f>+M21*Z20</f>
        <v>0</v>
      </c>
      <c r="AA21" s="152"/>
      <c r="AB21" s="154"/>
      <c r="AC21" s="148"/>
      <c r="AD21" s="215">
        <f>MAX(AD19:AO19)</f>
        <v>2393.5</v>
      </c>
      <c r="AE21" s="152" t="s">
        <v>107</v>
      </c>
      <c r="AF21" s="216">
        <f>+AD21*AF20</f>
        <v>319.78931140801643</v>
      </c>
      <c r="AG21" s="152"/>
      <c r="AH21" s="152"/>
      <c r="AI21" s="152"/>
      <c r="AJ21" s="152" t="s">
        <v>108</v>
      </c>
      <c r="AK21" s="216">
        <f>+AD21*AK20</f>
        <v>2073.7106885919834</v>
      </c>
      <c r="AL21" s="152"/>
      <c r="AM21" s="152"/>
      <c r="AN21" s="152" t="s">
        <v>109</v>
      </c>
      <c r="AO21" s="218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322" t="s">
        <v>103</v>
      </c>
      <c r="U22" s="32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5284.5</v>
      </c>
      <c r="AV22" s="92">
        <f t="shared" si="18"/>
        <v>5181</v>
      </c>
      <c r="AW22" s="92">
        <f t="shared" si="18"/>
        <v>4882.5</v>
      </c>
      <c r="AX22" s="92">
        <f t="shared" si="18"/>
        <v>4753</v>
      </c>
      <c r="AY22" s="92">
        <f t="shared" si="18"/>
        <v>4701</v>
      </c>
      <c r="AZ22" s="92">
        <f t="shared" si="18"/>
        <v>4609</v>
      </c>
      <c r="BA22" s="92">
        <f t="shared" si="18"/>
        <v>4539.5</v>
      </c>
      <c r="BB22" s="92"/>
      <c r="BC22" s="92"/>
      <c r="BD22" s="92"/>
      <c r="BE22" s="92">
        <f t="shared" ref="BE22:BQ22" si="19">P33</f>
        <v>3884.5</v>
      </c>
      <c r="BF22" s="92">
        <f t="shared" si="19"/>
        <v>3969</v>
      </c>
      <c r="BG22" s="92">
        <f t="shared" si="19"/>
        <v>4050</v>
      </c>
      <c r="BH22" s="92">
        <f t="shared" si="19"/>
        <v>4243.5</v>
      </c>
      <c r="BI22" s="92">
        <f t="shared" si="19"/>
        <v>4340.5</v>
      </c>
      <c r="BJ22" s="92">
        <f t="shared" si="19"/>
        <v>4300.5</v>
      </c>
      <c r="BK22" s="92">
        <f t="shared" si="19"/>
        <v>4259</v>
      </c>
      <c r="BL22" s="92">
        <f t="shared" si="19"/>
        <v>4189.5</v>
      </c>
      <c r="BM22" s="92">
        <f t="shared" si="19"/>
        <v>4128</v>
      </c>
      <c r="BN22" s="92">
        <f t="shared" si="19"/>
        <v>4101.5</v>
      </c>
      <c r="BO22" s="92">
        <f t="shared" si="19"/>
        <v>4149.5</v>
      </c>
      <c r="BP22" s="92">
        <f t="shared" si="19"/>
        <v>4167.5</v>
      </c>
      <c r="BQ22" s="92">
        <f t="shared" si="19"/>
        <v>4283</v>
      </c>
      <c r="BR22" s="92"/>
      <c r="BS22" s="92"/>
      <c r="BT22" s="92"/>
      <c r="BU22" s="92">
        <f t="shared" ref="BU22:CC22" si="20">AG33</f>
        <v>4650</v>
      </c>
      <c r="BV22" s="92">
        <f t="shared" si="20"/>
        <v>4893</v>
      </c>
      <c r="BW22" s="92">
        <f t="shared" si="20"/>
        <v>5205.5</v>
      </c>
      <c r="BX22" s="92">
        <f t="shared" si="20"/>
        <v>5552</v>
      </c>
      <c r="BY22" s="92">
        <f t="shared" si="20"/>
        <v>5815.5</v>
      </c>
      <c r="BZ22" s="92">
        <f t="shared" si="20"/>
        <v>5899</v>
      </c>
      <c r="CA22" s="92">
        <f t="shared" si="20"/>
        <v>5680.5</v>
      </c>
      <c r="CB22" s="92">
        <f t="shared" si="20"/>
        <v>5411</v>
      </c>
      <c r="CC22" s="92">
        <f t="shared" si="20"/>
        <v>5135</v>
      </c>
    </row>
    <row r="23" spans="1:81" ht="16.5" customHeight="1" x14ac:dyDescent="0.2">
      <c r="A23" s="100" t="s">
        <v>104</v>
      </c>
      <c r="B23" s="149">
        <f>'G-3'!F10</f>
        <v>102</v>
      </c>
      <c r="C23" s="149">
        <f>'G-3'!F11</f>
        <v>92</v>
      </c>
      <c r="D23" s="149">
        <f>'G-3'!F12</f>
        <v>96</v>
      </c>
      <c r="E23" s="149">
        <f>'G-3'!F13</f>
        <v>84.5</v>
      </c>
      <c r="F23" s="149">
        <f>'G-3'!F14</f>
        <v>106.5</v>
      </c>
      <c r="G23" s="149">
        <f>'G-3'!F15</f>
        <v>89</v>
      </c>
      <c r="H23" s="149">
        <f>'G-3'!F16</f>
        <v>78.5</v>
      </c>
      <c r="I23" s="149">
        <f>'G-3'!F17</f>
        <v>81.5</v>
      </c>
      <c r="J23" s="149">
        <f>'G-3'!F18</f>
        <v>93.5</v>
      </c>
      <c r="K23" s="149">
        <f>'G-3'!F19</f>
        <v>81</v>
      </c>
      <c r="L23" s="150"/>
      <c r="M23" s="149">
        <f>'G-3'!F20</f>
        <v>68.5</v>
      </c>
      <c r="N23" s="149">
        <f>'G-3'!F21</f>
        <v>74.5</v>
      </c>
      <c r="O23" s="149">
        <f>'G-3'!F22</f>
        <v>83.5</v>
      </c>
      <c r="P23" s="149">
        <f>'G-3'!M10</f>
        <v>91</v>
      </c>
      <c r="Q23" s="149">
        <f>'G-3'!M11</f>
        <v>84</v>
      </c>
      <c r="R23" s="149">
        <f>'G-3'!M12</f>
        <v>100</v>
      </c>
      <c r="S23" s="149">
        <f>'G-3'!M13</f>
        <v>92</v>
      </c>
      <c r="T23" s="149">
        <f>'G-3'!M14</f>
        <v>91</v>
      </c>
      <c r="U23" s="149">
        <f>'G-3'!M15</f>
        <v>93</v>
      </c>
      <c r="V23" s="149">
        <f>'G-3'!M16</f>
        <v>85.5</v>
      </c>
      <c r="W23" s="149">
        <f>'G-3'!M17</f>
        <v>95.5</v>
      </c>
      <c r="X23" s="149">
        <f>'G-3'!M18</f>
        <v>105</v>
      </c>
      <c r="Y23" s="149">
        <f>'G-3'!M19</f>
        <v>122.5</v>
      </c>
      <c r="Z23" s="149">
        <f>'G-3'!M20</f>
        <v>110</v>
      </c>
      <c r="AA23" s="149">
        <f>'G-3'!M21</f>
        <v>97</v>
      </c>
      <c r="AB23" s="149">
        <f>'G-3'!M22</f>
        <v>111.5</v>
      </c>
      <c r="AC23" s="150"/>
      <c r="AD23" s="149">
        <f>'G-3'!T10</f>
        <v>92</v>
      </c>
      <c r="AE23" s="149">
        <f>'G-3'!T11</f>
        <v>88</v>
      </c>
      <c r="AF23" s="149">
        <f>'G-3'!T12</f>
        <v>94.5</v>
      </c>
      <c r="AG23" s="149">
        <f>'G-3'!T13</f>
        <v>93</v>
      </c>
      <c r="AH23" s="149">
        <f>'G-3'!T14</f>
        <v>92.5</v>
      </c>
      <c r="AI23" s="149">
        <f>'G-3'!T15</f>
        <v>96.5</v>
      </c>
      <c r="AJ23" s="149">
        <f>'G-3'!T16</f>
        <v>120.5</v>
      </c>
      <c r="AK23" s="149">
        <f>'G-3'!T17</f>
        <v>131</v>
      </c>
      <c r="AL23" s="149">
        <f>'G-3'!T18</f>
        <v>133.5</v>
      </c>
      <c r="AM23" s="149">
        <f>'G-3'!T19</f>
        <v>140.5</v>
      </c>
      <c r="AN23" s="149">
        <f>'G-3'!T20</f>
        <v>178</v>
      </c>
      <c r="AO23" s="149">
        <f>'G-3'!T21</f>
        <v>155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374.5</v>
      </c>
      <c r="F24" s="149">
        <f t="shared" ref="F24:K24" si="21">C23+D23+E23+F23</f>
        <v>379</v>
      </c>
      <c r="G24" s="149">
        <f t="shared" si="21"/>
        <v>376</v>
      </c>
      <c r="H24" s="149">
        <f t="shared" si="21"/>
        <v>358.5</v>
      </c>
      <c r="I24" s="149">
        <f t="shared" si="21"/>
        <v>355.5</v>
      </c>
      <c r="J24" s="149">
        <f t="shared" si="21"/>
        <v>342.5</v>
      </c>
      <c r="K24" s="149">
        <f t="shared" si="21"/>
        <v>334.5</v>
      </c>
      <c r="L24" s="150"/>
      <c r="M24" s="149"/>
      <c r="N24" s="149"/>
      <c r="O24" s="149"/>
      <c r="P24" s="149">
        <f>M23+N23+O23+P23</f>
        <v>317.5</v>
      </c>
      <c r="Q24" s="149">
        <f t="shared" ref="Q24:AB24" si="22">N23+O23+P23+Q23</f>
        <v>333</v>
      </c>
      <c r="R24" s="149">
        <f t="shared" si="22"/>
        <v>358.5</v>
      </c>
      <c r="S24" s="149">
        <f t="shared" si="22"/>
        <v>367</v>
      </c>
      <c r="T24" s="149">
        <f t="shared" si="22"/>
        <v>367</v>
      </c>
      <c r="U24" s="149">
        <f t="shared" si="22"/>
        <v>376</v>
      </c>
      <c r="V24" s="149">
        <f t="shared" si="22"/>
        <v>361.5</v>
      </c>
      <c r="W24" s="149">
        <f t="shared" si="22"/>
        <v>365</v>
      </c>
      <c r="X24" s="149">
        <f t="shared" si="22"/>
        <v>379</v>
      </c>
      <c r="Y24" s="149">
        <f t="shared" si="22"/>
        <v>408.5</v>
      </c>
      <c r="Z24" s="149">
        <f t="shared" si="22"/>
        <v>433</v>
      </c>
      <c r="AA24" s="149">
        <f t="shared" si="22"/>
        <v>434.5</v>
      </c>
      <c r="AB24" s="149">
        <f t="shared" si="22"/>
        <v>441</v>
      </c>
      <c r="AC24" s="150"/>
      <c r="AD24" s="149"/>
      <c r="AE24" s="149"/>
      <c r="AF24" s="149"/>
      <c r="AG24" s="149">
        <f>AD23+AE23+AF23+AG23</f>
        <v>367.5</v>
      </c>
      <c r="AH24" s="149">
        <f t="shared" ref="AH24:AO24" si="23">AE23+AF23+AG23+AH23</f>
        <v>368</v>
      </c>
      <c r="AI24" s="149">
        <f t="shared" si="23"/>
        <v>376.5</v>
      </c>
      <c r="AJ24" s="149">
        <f t="shared" si="23"/>
        <v>402.5</v>
      </c>
      <c r="AK24" s="149">
        <f t="shared" si="23"/>
        <v>440.5</v>
      </c>
      <c r="AL24" s="149">
        <f t="shared" si="23"/>
        <v>481.5</v>
      </c>
      <c r="AM24" s="149">
        <f t="shared" si="23"/>
        <v>525.5</v>
      </c>
      <c r="AN24" s="149">
        <f t="shared" si="23"/>
        <v>583</v>
      </c>
      <c r="AO24" s="149">
        <f t="shared" si="23"/>
        <v>607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0.36177474402730375</v>
      </c>
      <c r="E25" s="152"/>
      <c r="F25" s="152" t="s">
        <v>108</v>
      </c>
      <c r="G25" s="153">
        <f>DIRECCIONALIDAD!J29/100</f>
        <v>0</v>
      </c>
      <c r="H25" s="152"/>
      <c r="I25" s="152" t="s">
        <v>109</v>
      </c>
      <c r="J25" s="153">
        <f>DIRECCIONALIDAD!J30/100</f>
        <v>0.63822525597269619</v>
      </c>
      <c r="K25" s="154"/>
      <c r="L25" s="148"/>
      <c r="M25" s="151"/>
      <c r="N25" s="152"/>
      <c r="O25" s="152" t="s">
        <v>107</v>
      </c>
      <c r="P25" s="153">
        <f>DIRECCIONALIDAD!J31/100</f>
        <v>0.47710843373493977</v>
      </c>
      <c r="Q25" s="152"/>
      <c r="R25" s="152"/>
      <c r="S25" s="152"/>
      <c r="T25" s="152" t="s">
        <v>108</v>
      </c>
      <c r="U25" s="153">
        <f>DIRECCIONALIDAD!J32/100</f>
        <v>0</v>
      </c>
      <c r="V25" s="152"/>
      <c r="W25" s="152"/>
      <c r="X25" s="152"/>
      <c r="Y25" s="152" t="s">
        <v>109</v>
      </c>
      <c r="Z25" s="153">
        <f>DIRECCIONALIDAD!J33/100</f>
        <v>0.52289156626506028</v>
      </c>
      <c r="AA25" s="152"/>
      <c r="AB25" s="152"/>
      <c r="AC25" s="148"/>
      <c r="AD25" s="151"/>
      <c r="AE25" s="152" t="s">
        <v>107</v>
      </c>
      <c r="AF25" s="153">
        <f>DIRECCIONALIDAD!J34/100</f>
        <v>0.38288288288288286</v>
      </c>
      <c r="AG25" s="152"/>
      <c r="AH25" s="152"/>
      <c r="AI25" s="152"/>
      <c r="AJ25" s="152" t="s">
        <v>108</v>
      </c>
      <c r="AK25" s="153">
        <f>DIRECCIONALIDAD!J35/100</f>
        <v>0</v>
      </c>
      <c r="AL25" s="152"/>
      <c r="AM25" s="152"/>
      <c r="AN25" s="152" t="s">
        <v>109</v>
      </c>
      <c r="AO25" s="153">
        <f>DIRECCIONALIDAD!J36/100</f>
        <v>0.61711711711711714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214" t="s">
        <v>153</v>
      </c>
      <c r="B26" s="215">
        <f>MAX(B24:K24)</f>
        <v>379</v>
      </c>
      <c r="C26" s="152" t="s">
        <v>107</v>
      </c>
      <c r="D26" s="216">
        <f>+B26*D25</f>
        <v>137.11262798634812</v>
      </c>
      <c r="E26" s="152"/>
      <c r="F26" s="152" t="s">
        <v>108</v>
      </c>
      <c r="G26" s="216">
        <f>+B26*G25</f>
        <v>0</v>
      </c>
      <c r="H26" s="152"/>
      <c r="I26" s="152" t="s">
        <v>109</v>
      </c>
      <c r="J26" s="216">
        <f>+B26*J25</f>
        <v>241.88737201365186</v>
      </c>
      <c r="K26" s="154"/>
      <c r="L26" s="148"/>
      <c r="M26" s="215">
        <f>MAX(M24:AB24)</f>
        <v>441</v>
      </c>
      <c r="N26" s="152"/>
      <c r="O26" s="152" t="s">
        <v>107</v>
      </c>
      <c r="P26" s="217">
        <f>+M26*P25</f>
        <v>210.40481927710843</v>
      </c>
      <c r="Q26" s="152"/>
      <c r="R26" s="152"/>
      <c r="S26" s="152"/>
      <c r="T26" s="152" t="s">
        <v>108</v>
      </c>
      <c r="U26" s="217">
        <f>+M26*U25</f>
        <v>0</v>
      </c>
      <c r="V26" s="152"/>
      <c r="W26" s="152"/>
      <c r="X26" s="152"/>
      <c r="Y26" s="152" t="s">
        <v>109</v>
      </c>
      <c r="Z26" s="217">
        <f>+M26*Z25</f>
        <v>230.5951807228916</v>
      </c>
      <c r="AA26" s="152"/>
      <c r="AB26" s="154"/>
      <c r="AC26" s="148"/>
      <c r="AD26" s="215">
        <f>MAX(AD24:AO24)</f>
        <v>607</v>
      </c>
      <c r="AE26" s="152" t="s">
        <v>107</v>
      </c>
      <c r="AF26" s="216">
        <f>+AD26*AF25</f>
        <v>232.40990990990989</v>
      </c>
      <c r="AG26" s="152"/>
      <c r="AH26" s="152"/>
      <c r="AI26" s="152"/>
      <c r="AJ26" s="152" t="s">
        <v>108</v>
      </c>
      <c r="AK26" s="216">
        <f>+AD26*AK25</f>
        <v>0</v>
      </c>
      <c r="AL26" s="152"/>
      <c r="AM26" s="152"/>
      <c r="AN26" s="152" t="s">
        <v>109</v>
      </c>
      <c r="AO26" s="218">
        <f>+AD26*AO25</f>
        <v>374.59009009009009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322" t="s">
        <v>103</v>
      </c>
      <c r="U27" s="32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322" t="s">
        <v>103</v>
      </c>
      <c r="U31" s="32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1359.5</v>
      </c>
      <c r="C32" s="149">
        <f t="shared" ref="C32:K32" si="24">C13+C18+C23+C28</f>
        <v>1422.5</v>
      </c>
      <c r="D32" s="149">
        <f t="shared" si="24"/>
        <v>1276</v>
      </c>
      <c r="E32" s="149">
        <f t="shared" si="24"/>
        <v>1226.5</v>
      </c>
      <c r="F32" s="149">
        <f t="shared" si="24"/>
        <v>1256</v>
      </c>
      <c r="G32" s="149">
        <f t="shared" si="24"/>
        <v>1124</v>
      </c>
      <c r="H32" s="149">
        <f t="shared" si="24"/>
        <v>1146.5</v>
      </c>
      <c r="I32" s="149">
        <f t="shared" si="24"/>
        <v>1174.5</v>
      </c>
      <c r="J32" s="149">
        <f t="shared" si="24"/>
        <v>1164</v>
      </c>
      <c r="K32" s="149">
        <f t="shared" si="24"/>
        <v>1054.5</v>
      </c>
      <c r="L32" s="150"/>
      <c r="M32" s="149">
        <f>M13+M18+M23+M28</f>
        <v>976.5</v>
      </c>
      <c r="N32" s="149">
        <f t="shared" ref="N32:AB32" si="25">N13+N18+N23+N28</f>
        <v>991</v>
      </c>
      <c r="O32" s="149">
        <f t="shared" si="25"/>
        <v>915</v>
      </c>
      <c r="P32" s="149">
        <f t="shared" si="25"/>
        <v>1002</v>
      </c>
      <c r="Q32" s="149">
        <f t="shared" si="25"/>
        <v>1061</v>
      </c>
      <c r="R32" s="149">
        <f t="shared" si="25"/>
        <v>1072</v>
      </c>
      <c r="S32" s="149">
        <f t="shared" si="25"/>
        <v>1108.5</v>
      </c>
      <c r="T32" s="149">
        <f t="shared" si="25"/>
        <v>1099</v>
      </c>
      <c r="U32" s="149">
        <f t="shared" si="25"/>
        <v>1021</v>
      </c>
      <c r="V32" s="149">
        <f t="shared" si="25"/>
        <v>1030.5</v>
      </c>
      <c r="W32" s="149">
        <f t="shared" si="25"/>
        <v>1039</v>
      </c>
      <c r="X32" s="149">
        <f t="shared" si="25"/>
        <v>1037.5</v>
      </c>
      <c r="Y32" s="149">
        <f t="shared" si="25"/>
        <v>994.5</v>
      </c>
      <c r="Z32" s="149">
        <f t="shared" si="25"/>
        <v>1078.5</v>
      </c>
      <c r="AA32" s="149">
        <f t="shared" si="25"/>
        <v>1057</v>
      </c>
      <c r="AB32" s="149">
        <f t="shared" si="25"/>
        <v>1153</v>
      </c>
      <c r="AC32" s="150"/>
      <c r="AD32" s="149">
        <f>AD13+AD18+AD23+AD28</f>
        <v>1130.5</v>
      </c>
      <c r="AE32" s="149">
        <f t="shared" ref="AE32:AO32" si="26">AE13+AE18+AE23+AE28</f>
        <v>1152.5</v>
      </c>
      <c r="AF32" s="149">
        <f t="shared" si="26"/>
        <v>1155.5</v>
      </c>
      <c r="AG32" s="149">
        <f t="shared" si="26"/>
        <v>1211.5</v>
      </c>
      <c r="AH32" s="149">
        <f t="shared" si="26"/>
        <v>1373.5</v>
      </c>
      <c r="AI32" s="149">
        <f t="shared" si="26"/>
        <v>1465</v>
      </c>
      <c r="AJ32" s="149">
        <f t="shared" si="26"/>
        <v>1502</v>
      </c>
      <c r="AK32" s="149">
        <f t="shared" si="26"/>
        <v>1475</v>
      </c>
      <c r="AL32" s="149">
        <f t="shared" si="26"/>
        <v>1457</v>
      </c>
      <c r="AM32" s="149">
        <f t="shared" si="26"/>
        <v>1246.5</v>
      </c>
      <c r="AN32" s="149">
        <f t="shared" si="26"/>
        <v>1232.5</v>
      </c>
      <c r="AO32" s="149">
        <f t="shared" si="26"/>
        <v>1199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5284.5</v>
      </c>
      <c r="F33" s="149">
        <f t="shared" ref="F33:K33" si="27">C32+D32+E32+F32</f>
        <v>5181</v>
      </c>
      <c r="G33" s="149">
        <f t="shared" si="27"/>
        <v>4882.5</v>
      </c>
      <c r="H33" s="149">
        <f t="shared" si="27"/>
        <v>4753</v>
      </c>
      <c r="I33" s="149">
        <f t="shared" si="27"/>
        <v>4701</v>
      </c>
      <c r="J33" s="149">
        <f t="shared" si="27"/>
        <v>4609</v>
      </c>
      <c r="K33" s="149">
        <f t="shared" si="27"/>
        <v>4539.5</v>
      </c>
      <c r="L33" s="150"/>
      <c r="M33" s="149"/>
      <c r="N33" s="149"/>
      <c r="O33" s="149"/>
      <c r="P33" s="149">
        <f>M32+N32+O32+P32</f>
        <v>3884.5</v>
      </c>
      <c r="Q33" s="149">
        <f t="shared" ref="Q33:AB33" si="28">N32+O32+P32+Q32</f>
        <v>3969</v>
      </c>
      <c r="R33" s="149">
        <f t="shared" si="28"/>
        <v>4050</v>
      </c>
      <c r="S33" s="149">
        <f t="shared" si="28"/>
        <v>4243.5</v>
      </c>
      <c r="T33" s="149">
        <f t="shared" si="28"/>
        <v>4340.5</v>
      </c>
      <c r="U33" s="149">
        <f t="shared" si="28"/>
        <v>4300.5</v>
      </c>
      <c r="V33" s="149">
        <f t="shared" si="28"/>
        <v>4259</v>
      </c>
      <c r="W33" s="149">
        <f t="shared" si="28"/>
        <v>4189.5</v>
      </c>
      <c r="X33" s="149">
        <f t="shared" si="28"/>
        <v>4128</v>
      </c>
      <c r="Y33" s="149">
        <f t="shared" si="28"/>
        <v>4101.5</v>
      </c>
      <c r="Z33" s="149">
        <f t="shared" si="28"/>
        <v>4149.5</v>
      </c>
      <c r="AA33" s="149">
        <f t="shared" si="28"/>
        <v>4167.5</v>
      </c>
      <c r="AB33" s="149">
        <f t="shared" si="28"/>
        <v>4283</v>
      </c>
      <c r="AC33" s="150"/>
      <c r="AD33" s="149"/>
      <c r="AE33" s="149"/>
      <c r="AF33" s="149"/>
      <c r="AG33" s="149">
        <f>AD32+AE32+AF32+AG32</f>
        <v>4650</v>
      </c>
      <c r="AH33" s="149">
        <f t="shared" ref="AH33:AO33" si="29">AE32+AF32+AG32+AH32</f>
        <v>4893</v>
      </c>
      <c r="AI33" s="149">
        <f t="shared" si="29"/>
        <v>5205.5</v>
      </c>
      <c r="AJ33" s="149">
        <f t="shared" si="29"/>
        <v>5552</v>
      </c>
      <c r="AK33" s="149">
        <f t="shared" si="29"/>
        <v>5815.5</v>
      </c>
      <c r="AL33" s="149">
        <f t="shared" si="29"/>
        <v>5899</v>
      </c>
      <c r="AM33" s="149">
        <f t="shared" si="29"/>
        <v>5680.5</v>
      </c>
      <c r="AN33" s="149">
        <f t="shared" si="29"/>
        <v>5411</v>
      </c>
      <c r="AO33" s="149">
        <f t="shared" si="29"/>
        <v>5135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323"/>
      <c r="R35" s="323"/>
      <c r="S35" s="323"/>
      <c r="T35" s="323"/>
      <c r="U35" s="32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G-Totales</vt:lpstr>
      <vt:lpstr>G-6</vt:lpstr>
      <vt:lpstr>DIRECCIONALIDAD</vt:lpstr>
      <vt:lpstr>DIAGRAMA DE VOL</vt:lpstr>
      <vt:lpstr>'G-1'!Área_de_impresión</vt:lpstr>
      <vt:lpstr>'G-2'!Área_de_impresión</vt:lpstr>
      <vt:lpstr>'G-3'!Área_de_impresión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2017-09-07T16:05:49Z</cp:lastPrinted>
  <dcterms:created xsi:type="dcterms:W3CDTF">1998-04-02T13:38:56Z</dcterms:created>
  <dcterms:modified xsi:type="dcterms:W3CDTF">2017-09-07T16:38:22Z</dcterms:modified>
</cp:coreProperties>
</file>